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76f\AC\Temp\"/>
    </mc:Choice>
  </mc:AlternateContent>
  <xr:revisionPtr revIDLastSave="0" documentId="8_{BB8222B6-E8F9-45D5-A6B5-CA09B1E0FF06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Rating Scale" sheetId="5" r:id="rId1"/>
    <sheet name="CR Calculator &lt;11 items" sheetId="7" r:id="rId2"/>
    <sheet name="CR calculations" sheetId="2" r:id="rId3"/>
    <sheet name="SSHB example" sheetId="3" r:id="rId4"/>
    <sheet name="sshb example 2" sheetId="6" r:id="rId5"/>
  </sheets>
  <definedNames>
    <definedName name="_xlnm.Print_Area" localSheetId="1">'CR Calculator &lt;11 items'!$A$1:$N$61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7" l="1"/>
  <c r="N48" i="7"/>
  <c r="C6" i="7"/>
  <c r="C7" i="7"/>
  <c r="C8" i="7"/>
  <c r="C9" i="7"/>
  <c r="C37" i="7"/>
  <c r="M37" i="7"/>
  <c r="N37" i="7"/>
  <c r="C10" i="7"/>
  <c r="C11" i="7"/>
  <c r="C12" i="7"/>
  <c r="C13" i="7"/>
  <c r="C14" i="7"/>
  <c r="D7" i="7"/>
  <c r="D8" i="7"/>
  <c r="D9" i="7"/>
  <c r="D10" i="7"/>
  <c r="D11" i="7"/>
  <c r="D12" i="7"/>
  <c r="D13" i="7"/>
  <c r="D14" i="7"/>
  <c r="E8" i="7"/>
  <c r="E9" i="7"/>
  <c r="E10" i="7"/>
  <c r="E11" i="7"/>
  <c r="E12" i="7"/>
  <c r="E13" i="7"/>
  <c r="E41" i="7"/>
  <c r="E14" i="7"/>
  <c r="E42" i="7"/>
  <c r="F9" i="7"/>
  <c r="F10" i="7"/>
  <c r="F11" i="7"/>
  <c r="F12" i="7"/>
  <c r="F13" i="7"/>
  <c r="F14" i="7"/>
  <c r="F42" i="7"/>
  <c r="G19" i="7"/>
  <c r="H19" i="7"/>
  <c r="I19" i="7"/>
  <c r="J19" i="7"/>
  <c r="K19" i="7"/>
  <c r="L19" i="7"/>
  <c r="G20" i="7"/>
  <c r="H20" i="7"/>
  <c r="I20" i="7"/>
  <c r="J20" i="7"/>
  <c r="K20" i="7"/>
  <c r="L20" i="7"/>
  <c r="G21" i="7"/>
  <c r="H21" i="7"/>
  <c r="I21" i="7"/>
  <c r="J21" i="7"/>
  <c r="K21" i="7"/>
  <c r="L21" i="7"/>
  <c r="G22" i="7"/>
  <c r="H22" i="7"/>
  <c r="I22" i="7"/>
  <c r="J22" i="7"/>
  <c r="K22" i="7"/>
  <c r="L22" i="7"/>
  <c r="G33" i="7"/>
  <c r="H33" i="7"/>
  <c r="I33" i="7"/>
  <c r="J33" i="7"/>
  <c r="K33" i="7"/>
  <c r="L33" i="7"/>
  <c r="G34" i="7"/>
  <c r="H34" i="7"/>
  <c r="I34" i="7"/>
  <c r="J34" i="7"/>
  <c r="K34" i="7"/>
  <c r="L34" i="7"/>
  <c r="G35" i="7"/>
  <c r="H35" i="7"/>
  <c r="I35" i="7"/>
  <c r="J35" i="7"/>
  <c r="K35" i="7"/>
  <c r="L35" i="7"/>
  <c r="G36" i="7"/>
  <c r="H36" i="7"/>
  <c r="I36" i="7"/>
  <c r="J36" i="7"/>
  <c r="K36" i="7"/>
  <c r="L36" i="7"/>
  <c r="C38" i="7"/>
  <c r="M38" i="7"/>
  <c r="N38" i="7"/>
  <c r="C39" i="7"/>
  <c r="M39" i="7"/>
  <c r="N39" i="7"/>
  <c r="C40" i="7"/>
  <c r="M40" i="7"/>
  <c r="N40" i="7"/>
  <c r="C41" i="7"/>
  <c r="M41" i="7"/>
  <c r="N41" i="7"/>
  <c r="C42" i="7"/>
  <c r="M42" i="7"/>
  <c r="N42" i="7"/>
  <c r="L42" i="7"/>
  <c r="K14" i="7"/>
  <c r="K42" i="7"/>
  <c r="J14" i="7"/>
  <c r="J42" i="7"/>
  <c r="I14" i="7"/>
  <c r="I42" i="7"/>
  <c r="H14" i="7"/>
  <c r="H42" i="7"/>
  <c r="G14" i="7"/>
  <c r="G42" i="7"/>
  <c r="D42" i="7"/>
  <c r="B28" i="7"/>
  <c r="B42" i="7"/>
  <c r="L41" i="7"/>
  <c r="K41" i="7"/>
  <c r="J13" i="7"/>
  <c r="J41" i="7"/>
  <c r="I13" i="7"/>
  <c r="I41" i="7"/>
  <c r="H13" i="7"/>
  <c r="H41" i="7"/>
  <c r="G13" i="7"/>
  <c r="G41" i="7"/>
  <c r="F41" i="7"/>
  <c r="D41" i="7"/>
  <c r="B27" i="7"/>
  <c r="B41" i="7"/>
  <c r="L40" i="7"/>
  <c r="K40" i="7"/>
  <c r="J40" i="7"/>
  <c r="I12" i="7"/>
  <c r="I40" i="7"/>
  <c r="H12" i="7"/>
  <c r="H40" i="7"/>
  <c r="G12" i="7"/>
  <c r="G40" i="7"/>
  <c r="F40" i="7"/>
  <c r="E40" i="7"/>
  <c r="D40" i="7"/>
  <c r="B26" i="7"/>
  <c r="B40" i="7"/>
  <c r="L39" i="7"/>
  <c r="K39" i="7"/>
  <c r="J39" i="7"/>
  <c r="I39" i="7"/>
  <c r="H11" i="7"/>
  <c r="H39" i="7"/>
  <c r="G11" i="7"/>
  <c r="G39" i="7"/>
  <c r="F39" i="7"/>
  <c r="E39" i="7"/>
  <c r="D39" i="7"/>
  <c r="B25" i="7"/>
  <c r="B39" i="7"/>
  <c r="L38" i="7"/>
  <c r="K38" i="7"/>
  <c r="J38" i="7"/>
  <c r="I38" i="7"/>
  <c r="H38" i="7"/>
  <c r="G10" i="7"/>
  <c r="G38" i="7"/>
  <c r="F38" i="7"/>
  <c r="E38" i="7"/>
  <c r="D38" i="7"/>
  <c r="B24" i="7"/>
  <c r="B38" i="7"/>
  <c r="L37" i="7"/>
  <c r="K37" i="7"/>
  <c r="J37" i="7"/>
  <c r="I37" i="7"/>
  <c r="H37" i="7"/>
  <c r="G37" i="7"/>
  <c r="F37" i="7"/>
  <c r="E37" i="7"/>
  <c r="D37" i="7"/>
  <c r="B23" i="7"/>
  <c r="B37" i="7"/>
  <c r="B22" i="7"/>
  <c r="B36" i="7"/>
  <c r="B21" i="7"/>
  <c r="B35" i="7"/>
  <c r="B20" i="7"/>
  <c r="B34" i="7"/>
  <c r="B19" i="7"/>
  <c r="B33" i="7"/>
  <c r="L4" i="7"/>
  <c r="L18" i="7"/>
  <c r="L32" i="7"/>
  <c r="K4" i="7"/>
  <c r="K18" i="7"/>
  <c r="K32" i="7"/>
  <c r="J4" i="7"/>
  <c r="J18" i="7"/>
  <c r="J32" i="7"/>
  <c r="I4" i="7"/>
  <c r="I18" i="7"/>
  <c r="I32" i="7"/>
  <c r="H4" i="7"/>
  <c r="H18" i="7"/>
  <c r="H32" i="7"/>
  <c r="G4" i="7"/>
  <c r="G18" i="7"/>
  <c r="G32" i="7"/>
  <c r="F4" i="7"/>
  <c r="F18" i="7"/>
  <c r="F32" i="7"/>
  <c r="E4" i="7"/>
  <c r="E18" i="7"/>
  <c r="E32" i="7"/>
  <c r="D4" i="7"/>
  <c r="D18" i="7"/>
  <c r="D32" i="7"/>
  <c r="C4" i="7"/>
  <c r="C18" i="7"/>
  <c r="C32" i="7"/>
  <c r="C28" i="7"/>
  <c r="M28" i="7"/>
  <c r="L28" i="7"/>
  <c r="K28" i="7"/>
  <c r="J28" i="7"/>
  <c r="I28" i="7"/>
  <c r="H28" i="7"/>
  <c r="G28" i="7"/>
  <c r="F28" i="7"/>
  <c r="E28" i="7"/>
  <c r="D28" i="7"/>
  <c r="C27" i="7"/>
  <c r="M27" i="7"/>
  <c r="L27" i="7"/>
  <c r="K27" i="7"/>
  <c r="J27" i="7"/>
  <c r="I27" i="7"/>
  <c r="H27" i="7"/>
  <c r="G27" i="7"/>
  <c r="F27" i="7"/>
  <c r="E27" i="7"/>
  <c r="D27" i="7"/>
  <c r="C26" i="7"/>
  <c r="M26" i="7"/>
  <c r="L26" i="7"/>
  <c r="K26" i="7"/>
  <c r="J26" i="7"/>
  <c r="I26" i="7"/>
  <c r="H26" i="7"/>
  <c r="G26" i="7"/>
  <c r="F26" i="7"/>
  <c r="E26" i="7"/>
  <c r="D26" i="7"/>
  <c r="C25" i="7"/>
  <c r="M25" i="7"/>
  <c r="L25" i="7"/>
  <c r="K25" i="7"/>
  <c r="J25" i="7"/>
  <c r="I25" i="7"/>
  <c r="H25" i="7"/>
  <c r="G25" i="7"/>
  <c r="F25" i="7"/>
  <c r="E25" i="7"/>
  <c r="D25" i="7"/>
  <c r="C24" i="7"/>
  <c r="M24" i="7"/>
  <c r="L24" i="7"/>
  <c r="K24" i="7"/>
  <c r="J24" i="7"/>
  <c r="I24" i="7"/>
  <c r="H24" i="7"/>
  <c r="G24" i="7"/>
  <c r="F24" i="7"/>
  <c r="E24" i="7"/>
  <c r="D24" i="7"/>
  <c r="C23" i="7"/>
  <c r="M23" i="7"/>
  <c r="L23" i="7"/>
  <c r="K23" i="7"/>
  <c r="J23" i="7"/>
  <c r="I23" i="7"/>
  <c r="H23" i="7"/>
  <c r="G23" i="7"/>
  <c r="F23" i="7"/>
  <c r="E23" i="7"/>
  <c r="D23" i="7"/>
  <c r="L15" i="7"/>
  <c r="K15" i="7"/>
  <c r="J15" i="7"/>
  <c r="I15" i="7"/>
  <c r="H15" i="7"/>
  <c r="G15" i="7"/>
  <c r="N44" i="6"/>
  <c r="N48" i="6"/>
  <c r="C6" i="6"/>
  <c r="C7" i="6"/>
  <c r="C8" i="6"/>
  <c r="C9" i="6"/>
  <c r="C10" i="6"/>
  <c r="C11" i="6"/>
  <c r="C12" i="6"/>
  <c r="C13" i="6"/>
  <c r="C14" i="6"/>
  <c r="D7" i="6"/>
  <c r="D8" i="6"/>
  <c r="D9" i="6"/>
  <c r="D10" i="6"/>
  <c r="D11" i="6"/>
  <c r="D12" i="6"/>
  <c r="D13" i="6"/>
  <c r="D14" i="6"/>
  <c r="D42" i="6"/>
  <c r="D15" i="6"/>
  <c r="D21" i="6" s="1"/>
  <c r="D20" i="6"/>
  <c r="E8" i="6"/>
  <c r="E9" i="6"/>
  <c r="E10" i="6"/>
  <c r="E11" i="6"/>
  <c r="E12" i="6"/>
  <c r="E13" i="6"/>
  <c r="E27" i="6"/>
  <c r="E14" i="6"/>
  <c r="E42" i="6"/>
  <c r="F9" i="6"/>
  <c r="F10" i="6"/>
  <c r="F11" i="6"/>
  <c r="F12" i="6"/>
  <c r="F13" i="6"/>
  <c r="F27" i="6"/>
  <c r="F14" i="6"/>
  <c r="F28" i="6"/>
  <c r="H19" i="6"/>
  <c r="I19" i="6"/>
  <c r="J19" i="6"/>
  <c r="K19" i="6"/>
  <c r="L19" i="6"/>
  <c r="H20" i="6"/>
  <c r="I20" i="6"/>
  <c r="J20" i="6"/>
  <c r="K20" i="6"/>
  <c r="L20" i="6"/>
  <c r="H21" i="6"/>
  <c r="I21" i="6"/>
  <c r="J21" i="6"/>
  <c r="K21" i="6"/>
  <c r="L21" i="6"/>
  <c r="H22" i="6"/>
  <c r="I22" i="6"/>
  <c r="J22" i="6"/>
  <c r="K22" i="6"/>
  <c r="L22" i="6"/>
  <c r="H33" i="6"/>
  <c r="I33" i="6"/>
  <c r="J33" i="6"/>
  <c r="K33" i="6"/>
  <c r="L33" i="6"/>
  <c r="H34" i="6"/>
  <c r="I34" i="6"/>
  <c r="J34" i="6"/>
  <c r="K34" i="6"/>
  <c r="L34" i="6"/>
  <c r="H35" i="6"/>
  <c r="I35" i="6"/>
  <c r="J35" i="6"/>
  <c r="K35" i="6"/>
  <c r="L35" i="6"/>
  <c r="H36" i="6"/>
  <c r="I36" i="6"/>
  <c r="J36" i="6"/>
  <c r="K36" i="6"/>
  <c r="L36" i="6"/>
  <c r="H37" i="6"/>
  <c r="I37" i="6"/>
  <c r="C38" i="6"/>
  <c r="M38" i="6"/>
  <c r="N38" i="6"/>
  <c r="C39" i="6"/>
  <c r="M39" i="6"/>
  <c r="N39" i="6"/>
  <c r="C40" i="6"/>
  <c r="M40" i="6"/>
  <c r="N40" i="6"/>
  <c r="C41" i="6"/>
  <c r="M41" i="6"/>
  <c r="N41" i="6"/>
  <c r="C42" i="6"/>
  <c r="M42" i="6"/>
  <c r="N42" i="6"/>
  <c r="L42" i="6"/>
  <c r="K14" i="6"/>
  <c r="K42" i="6"/>
  <c r="J14" i="6"/>
  <c r="I14" i="6"/>
  <c r="I42" i="6"/>
  <c r="H14" i="6"/>
  <c r="H42" i="6"/>
  <c r="G14" i="6"/>
  <c r="G42" i="6"/>
  <c r="F42" i="6"/>
  <c r="B28" i="6"/>
  <c r="B42" i="6"/>
  <c r="L41" i="6"/>
  <c r="K41" i="6"/>
  <c r="J13" i="6"/>
  <c r="J27" i="6"/>
  <c r="J41" i="6"/>
  <c r="I13" i="6"/>
  <c r="I41" i="6"/>
  <c r="H13" i="6"/>
  <c r="H41" i="6"/>
  <c r="G13" i="6"/>
  <c r="G41" i="6"/>
  <c r="F41" i="6"/>
  <c r="E41" i="6"/>
  <c r="D41" i="6"/>
  <c r="B27" i="6"/>
  <c r="B41" i="6"/>
  <c r="L40" i="6"/>
  <c r="K40" i="6"/>
  <c r="J40" i="6"/>
  <c r="I12" i="6"/>
  <c r="I26" i="6"/>
  <c r="I40" i="6"/>
  <c r="H12" i="6"/>
  <c r="H40" i="6"/>
  <c r="G12" i="6"/>
  <c r="G40" i="6"/>
  <c r="F40" i="6"/>
  <c r="E40" i="6"/>
  <c r="D40" i="6"/>
  <c r="B26" i="6"/>
  <c r="B40" i="6"/>
  <c r="L39" i="6"/>
  <c r="K39" i="6"/>
  <c r="J39" i="6"/>
  <c r="I39" i="6"/>
  <c r="H11" i="6"/>
  <c r="H39" i="6"/>
  <c r="G11" i="6"/>
  <c r="F39" i="6"/>
  <c r="E39" i="6"/>
  <c r="D39" i="6"/>
  <c r="B25" i="6"/>
  <c r="B39" i="6"/>
  <c r="L38" i="6"/>
  <c r="K38" i="6"/>
  <c r="J38" i="6"/>
  <c r="I38" i="6"/>
  <c r="H38" i="6"/>
  <c r="G10" i="6"/>
  <c r="G38" i="6"/>
  <c r="F38" i="6"/>
  <c r="E38" i="6"/>
  <c r="D38" i="6"/>
  <c r="B24" i="6"/>
  <c r="B38" i="6"/>
  <c r="L37" i="6"/>
  <c r="K37" i="6"/>
  <c r="J37" i="6"/>
  <c r="B23" i="6"/>
  <c r="B37" i="6"/>
  <c r="B22" i="6"/>
  <c r="B36" i="6"/>
  <c r="B21" i="6"/>
  <c r="B35" i="6"/>
  <c r="B20" i="6"/>
  <c r="B34" i="6"/>
  <c r="B19" i="6"/>
  <c r="B33" i="6"/>
  <c r="L4" i="6"/>
  <c r="L18" i="6"/>
  <c r="L32" i="6"/>
  <c r="K4" i="6"/>
  <c r="K18" i="6"/>
  <c r="K32" i="6"/>
  <c r="J4" i="6"/>
  <c r="J18" i="6"/>
  <c r="J32" i="6"/>
  <c r="I4" i="6"/>
  <c r="I18" i="6"/>
  <c r="I32" i="6"/>
  <c r="H4" i="6"/>
  <c r="H18" i="6"/>
  <c r="H32" i="6"/>
  <c r="G4" i="6"/>
  <c r="G18" i="6"/>
  <c r="G32" i="6"/>
  <c r="F4" i="6"/>
  <c r="F18" i="6"/>
  <c r="F32" i="6"/>
  <c r="E4" i="6"/>
  <c r="E18" i="6"/>
  <c r="E32" i="6"/>
  <c r="D4" i="6"/>
  <c r="D18" i="6"/>
  <c r="D32" i="6"/>
  <c r="C4" i="6"/>
  <c r="C18" i="6"/>
  <c r="C32" i="6"/>
  <c r="C28" i="6"/>
  <c r="M28" i="6"/>
  <c r="L28" i="6"/>
  <c r="K28" i="6"/>
  <c r="I28" i="6"/>
  <c r="H28" i="6"/>
  <c r="G28" i="6"/>
  <c r="D28" i="6"/>
  <c r="C27" i="6"/>
  <c r="M27" i="6"/>
  <c r="L27" i="6"/>
  <c r="K27" i="6"/>
  <c r="I27" i="6"/>
  <c r="H27" i="6"/>
  <c r="G27" i="6"/>
  <c r="D27" i="6"/>
  <c r="C26" i="6"/>
  <c r="M26" i="6"/>
  <c r="L26" i="6"/>
  <c r="K26" i="6"/>
  <c r="J26" i="6"/>
  <c r="H26" i="6"/>
  <c r="G26" i="6"/>
  <c r="F26" i="6"/>
  <c r="E26" i="6"/>
  <c r="D26" i="6"/>
  <c r="C25" i="6"/>
  <c r="M25" i="6"/>
  <c r="L25" i="6"/>
  <c r="K25" i="6"/>
  <c r="J25" i="6"/>
  <c r="I25" i="6"/>
  <c r="H25" i="6"/>
  <c r="F25" i="6"/>
  <c r="E25" i="6"/>
  <c r="D25" i="6"/>
  <c r="C24" i="6"/>
  <c r="M24" i="6"/>
  <c r="L24" i="6"/>
  <c r="K24" i="6"/>
  <c r="J24" i="6"/>
  <c r="I24" i="6"/>
  <c r="H24" i="6"/>
  <c r="G24" i="6"/>
  <c r="F24" i="6"/>
  <c r="E24" i="6"/>
  <c r="D24" i="6"/>
  <c r="L23" i="6"/>
  <c r="K23" i="6"/>
  <c r="J23" i="6"/>
  <c r="I23" i="6"/>
  <c r="H23" i="6"/>
  <c r="L15" i="6"/>
  <c r="K15" i="6"/>
  <c r="J15" i="6"/>
  <c r="I15" i="6"/>
  <c r="H15" i="6"/>
  <c r="C9" i="2"/>
  <c r="C15" i="2"/>
  <c r="B8" i="2"/>
  <c r="B7" i="2"/>
  <c r="B6" i="2"/>
  <c r="D6" i="2"/>
  <c r="D9" i="2" s="1"/>
  <c r="D15" i="2" s="1"/>
  <c r="E6" i="2"/>
  <c r="E7" i="2"/>
  <c r="B6" i="3"/>
  <c r="E6" i="3"/>
  <c r="C8" i="3"/>
  <c r="B7" i="3"/>
  <c r="C7" i="3"/>
  <c r="B8" i="3"/>
  <c r="D8" i="3"/>
  <c r="F8" i="3"/>
  <c r="B9" i="3"/>
  <c r="C9" i="3"/>
  <c r="D9" i="3"/>
  <c r="D10" i="3"/>
  <c r="D17" i="3" s="1"/>
  <c r="D15" i="3"/>
  <c r="D16" i="3"/>
  <c r="G25" i="6"/>
  <c r="G39" i="6"/>
  <c r="C10" i="3"/>
  <c r="C17" i="3" s="1"/>
  <c r="F10" i="3"/>
  <c r="E9" i="3"/>
  <c r="G15" i="6"/>
  <c r="J42" i="6"/>
  <c r="J28" i="6"/>
  <c r="E28" i="6"/>
  <c r="D18" i="3"/>
  <c r="D14" i="3"/>
  <c r="D14" i="2"/>
  <c r="D16" i="2"/>
  <c r="D23" i="6"/>
  <c r="B9" i="2"/>
  <c r="B16" i="2" s="1"/>
  <c r="B13" i="2"/>
  <c r="C16" i="2"/>
  <c r="D13" i="2"/>
  <c r="D19" i="6"/>
  <c r="C15" i="7"/>
  <c r="C22" i="7" s="1"/>
  <c r="C20" i="7"/>
  <c r="F6" i="2"/>
  <c r="D22" i="6"/>
  <c r="G23" i="6"/>
  <c r="G20" i="6"/>
  <c r="G19" i="6"/>
  <c r="G21" i="6"/>
  <c r="G22" i="6"/>
  <c r="C19" i="7"/>
  <c r="C21" i="7"/>
  <c r="E10" i="3"/>
  <c r="E18" i="3"/>
  <c r="B15" i="2"/>
  <c r="F14" i="3"/>
  <c r="F18" i="3"/>
  <c r="F16" i="3"/>
  <c r="F15" i="3"/>
  <c r="F17" i="3"/>
  <c r="C16" i="3"/>
  <c r="C15" i="3"/>
  <c r="C14" i="3"/>
  <c r="C18" i="3"/>
  <c r="B14" i="2"/>
  <c r="E14" i="3"/>
  <c r="E17" i="3"/>
  <c r="E16" i="3"/>
  <c r="E15" i="3"/>
  <c r="B10" i="3" l="1"/>
  <c r="E9" i="2"/>
  <c r="C13" i="2"/>
  <c r="C14" i="2"/>
  <c r="F15" i="6"/>
  <c r="E15" i="6"/>
  <c r="C15" i="6"/>
  <c r="F15" i="7"/>
  <c r="E15" i="7"/>
  <c r="D15" i="7"/>
  <c r="D20" i="7" l="1"/>
  <c r="D21" i="7"/>
  <c r="D19" i="7"/>
  <c r="D22" i="7"/>
  <c r="E19" i="7"/>
  <c r="E20" i="7"/>
  <c r="E22" i="7"/>
  <c r="E21" i="7"/>
  <c r="F19" i="7"/>
  <c r="F21" i="7"/>
  <c r="F20" i="7"/>
  <c r="F22" i="7"/>
  <c r="C23" i="6"/>
  <c r="C21" i="6"/>
  <c r="C20" i="6"/>
  <c r="C19" i="6"/>
  <c r="C22" i="6"/>
  <c r="E20" i="6"/>
  <c r="E22" i="6"/>
  <c r="E19" i="6"/>
  <c r="E21" i="6"/>
  <c r="E23" i="6"/>
  <c r="F22" i="6"/>
  <c r="F20" i="6"/>
  <c r="F19" i="6"/>
  <c r="F21" i="6"/>
  <c r="F23" i="6"/>
  <c r="E13" i="2"/>
  <c r="F13" i="2" s="1"/>
  <c r="E16" i="2"/>
  <c r="F16" i="2" s="1"/>
  <c r="E14" i="2"/>
  <c r="F14" i="2" s="1"/>
  <c r="E15" i="2"/>
  <c r="F15" i="2" s="1"/>
  <c r="B15" i="3"/>
  <c r="G15" i="3" s="1"/>
  <c r="B16" i="3"/>
  <c r="G16" i="3" s="1"/>
  <c r="B14" i="3"/>
  <c r="G14" i="3" s="1"/>
  <c r="B18" i="3"/>
  <c r="G18" i="3" s="1"/>
  <c r="B17" i="3"/>
  <c r="G17" i="3" s="1"/>
  <c r="E23" i="3" l="1"/>
  <c r="E25" i="3"/>
  <c r="E24" i="3"/>
  <c r="E22" i="3"/>
  <c r="E26" i="3"/>
  <c r="F26" i="3"/>
  <c r="F24" i="3"/>
  <c r="F22" i="3"/>
  <c r="F23" i="3"/>
  <c r="F25" i="3"/>
  <c r="B22" i="3"/>
  <c r="B25" i="3"/>
  <c r="B26" i="3"/>
  <c r="B24" i="3"/>
  <c r="B23" i="3"/>
  <c r="D23" i="3"/>
  <c r="D22" i="3"/>
  <c r="D24" i="3"/>
  <c r="D25" i="3"/>
  <c r="D26" i="3"/>
  <c r="C23" i="3"/>
  <c r="C24" i="3"/>
  <c r="C22" i="3"/>
  <c r="C25" i="3"/>
  <c r="C26" i="3"/>
  <c r="D23" i="2"/>
  <c r="D20" i="2"/>
  <c r="D21" i="2"/>
  <c r="D22" i="2"/>
  <c r="C21" i="2"/>
  <c r="C23" i="2"/>
  <c r="C20" i="2"/>
  <c r="C22" i="2"/>
  <c r="E23" i="2"/>
  <c r="E20" i="2"/>
  <c r="E21" i="2"/>
  <c r="E22" i="2"/>
  <c r="B20" i="2"/>
  <c r="F20" i="2" s="1"/>
  <c r="G20" i="2" s="1"/>
  <c r="B21" i="2"/>
  <c r="F21" i="2" s="1"/>
  <c r="G21" i="2" s="1"/>
  <c r="F17" i="2"/>
  <c r="B22" i="2"/>
  <c r="F22" i="2" s="1"/>
  <c r="G22" i="2" s="1"/>
  <c r="B23" i="2"/>
  <c r="F23" i="2" s="1"/>
  <c r="G23" i="2" s="1"/>
  <c r="M22" i="6"/>
  <c r="M19" i="6"/>
  <c r="M20" i="6"/>
  <c r="M21" i="6"/>
  <c r="M23" i="6"/>
  <c r="M22" i="7"/>
  <c r="M19" i="7"/>
  <c r="M21" i="7"/>
  <c r="M20" i="7"/>
  <c r="D33" i="7" l="1"/>
  <c r="D34" i="7"/>
  <c r="D36" i="7"/>
  <c r="D35" i="7"/>
  <c r="E33" i="7"/>
  <c r="E35" i="7"/>
  <c r="E34" i="7"/>
  <c r="E36" i="7"/>
  <c r="C33" i="7"/>
  <c r="C34" i="7"/>
  <c r="C36" i="7"/>
  <c r="C35" i="7"/>
  <c r="F34" i="7"/>
  <c r="F36" i="7"/>
  <c r="F33" i="7"/>
  <c r="F35" i="7"/>
  <c r="G33" i="6"/>
  <c r="G35" i="6"/>
  <c r="G37" i="6"/>
  <c r="G34" i="6"/>
  <c r="G36" i="6"/>
  <c r="E33" i="6"/>
  <c r="E35" i="6"/>
  <c r="E37" i="6"/>
  <c r="E34" i="6"/>
  <c r="E36" i="6"/>
  <c r="D36" i="6"/>
  <c r="D37" i="6"/>
  <c r="D33" i="6"/>
  <c r="D34" i="6"/>
  <c r="D35" i="6"/>
  <c r="C34" i="6"/>
  <c r="C35" i="6"/>
  <c r="C33" i="6"/>
  <c r="C36" i="6"/>
  <c r="C37" i="6"/>
  <c r="F35" i="6"/>
  <c r="F37" i="6"/>
  <c r="F34" i="6"/>
  <c r="F36" i="6"/>
  <c r="F33" i="6"/>
  <c r="G24" i="2"/>
  <c r="G25" i="2" s="1"/>
  <c r="G26" i="2" s="1"/>
  <c r="B1" i="2" s="1"/>
  <c r="G23" i="3"/>
  <c r="H23" i="3" s="1"/>
  <c r="G24" i="3"/>
  <c r="H24" i="3" s="1"/>
  <c r="G26" i="3"/>
  <c r="H26" i="3" s="1"/>
  <c r="G25" i="3"/>
  <c r="H25" i="3" s="1"/>
  <c r="G22" i="3"/>
  <c r="H22" i="3" s="1"/>
  <c r="H27" i="3" s="1"/>
  <c r="H28" i="3" s="1"/>
  <c r="H29" i="3" s="1"/>
  <c r="B1" i="3" s="1"/>
  <c r="M37" i="6" l="1"/>
  <c r="N37" i="6" s="1"/>
  <c r="M36" i="6"/>
  <c r="N36" i="6" s="1"/>
  <c r="M33" i="6"/>
  <c r="N33" i="6" s="1"/>
  <c r="M35" i="6"/>
  <c r="N35" i="6" s="1"/>
  <c r="M34" i="6"/>
  <c r="N34" i="6" s="1"/>
  <c r="M35" i="7"/>
  <c r="N35" i="7" s="1"/>
  <c r="M36" i="7"/>
  <c r="N36" i="7" s="1"/>
  <c r="M34" i="7"/>
  <c r="N34" i="7" s="1"/>
  <c r="M33" i="7"/>
  <c r="N33" i="7" s="1"/>
  <c r="N45" i="7" s="1"/>
  <c r="N46" i="7" s="1"/>
  <c r="N47" i="7" s="1"/>
  <c r="C1" i="7" s="1"/>
  <c r="E1" i="7" s="1"/>
  <c r="N45" i="6" l="1"/>
  <c r="N46" i="6" s="1"/>
  <c r="N47" i="6" s="1"/>
  <c r="C1" i="6" s="1"/>
  <c r="E1" i="6" s="1"/>
</calcChain>
</file>

<file path=xl/sharedStrings.xml><?xml version="1.0" encoding="utf-8"?>
<sst xmlns="http://schemas.openxmlformats.org/spreadsheetml/2006/main" count="160" uniqueCount="56">
  <si>
    <t>Rating Scale</t>
  </si>
  <si>
    <t>Rating</t>
  </si>
  <si>
    <t>Definition</t>
  </si>
  <si>
    <t>Row extremely more important</t>
  </si>
  <si>
    <t>Row very strongly to extremely more important</t>
  </si>
  <si>
    <t>Row very strongly more important</t>
  </si>
  <si>
    <t>Row strongly to very strongly more important</t>
  </si>
  <si>
    <t>Row strongly more important</t>
  </si>
  <si>
    <t>Row moderately to strongly more important</t>
  </si>
  <si>
    <t>Row moderately more important</t>
  </si>
  <si>
    <t>Row equally important to moderately more important</t>
  </si>
  <si>
    <t>Row and column equally important</t>
  </si>
  <si>
    <t>1/2</t>
  </si>
  <si>
    <t>Column equally important to moderately more important</t>
  </si>
  <si>
    <t>1/3</t>
  </si>
  <si>
    <t>Column moderately more important</t>
  </si>
  <si>
    <t>1/4</t>
  </si>
  <si>
    <t>Column moderately to strongly more important</t>
  </si>
  <si>
    <t>1/5</t>
  </si>
  <si>
    <t>Column strongly more important</t>
  </si>
  <si>
    <t>1/6</t>
  </si>
  <si>
    <t>Column strongly to very strongly more important</t>
  </si>
  <si>
    <t>1/7</t>
  </si>
  <si>
    <t>Column very strongly more important</t>
  </si>
  <si>
    <t>1/8</t>
  </si>
  <si>
    <t>Column very strongly to extremely more important</t>
  </si>
  <si>
    <t>1/9</t>
  </si>
  <si>
    <t>Column extremely more important</t>
  </si>
  <si>
    <t>CR Value =</t>
  </si>
  <si>
    <t>Pairwise comparisons</t>
  </si>
  <si>
    <t>Item Number</t>
  </si>
  <si>
    <t>ONLY ENTER in the yellow fields</t>
  </si>
  <si>
    <t>Item Description</t>
  </si>
  <si>
    <t>Item Descriptions can be text</t>
  </si>
  <si>
    <t>A</t>
  </si>
  <si>
    <t>B</t>
  </si>
  <si>
    <t>C</t>
  </si>
  <si>
    <t>D</t>
  </si>
  <si>
    <t>Sum</t>
  </si>
  <si>
    <t>STANDARDIZED MATRIX</t>
  </si>
  <si>
    <t>Weight</t>
  </si>
  <si>
    <t>CI and CR worksheet</t>
  </si>
  <si>
    <t>SUM</t>
  </si>
  <si>
    <t>SUM/Weight</t>
  </si>
  <si>
    <t>count</t>
  </si>
  <si>
    <t>lambda max</t>
  </si>
  <si>
    <t xml:space="preserve"> CI</t>
  </si>
  <si>
    <t>CR</t>
  </si>
  <si>
    <t>constant</t>
  </si>
  <si>
    <t>Saaty’s CIr values for matrices are given by the following table</t>
  </si>
  <si>
    <t>Size of Matrix</t>
  </si>
  <si>
    <t>Random Consistency (CIr)</t>
  </si>
  <si>
    <t>OK if CR &lt;= 0.1</t>
  </si>
  <si>
    <t>E</t>
  </si>
  <si>
    <t>Sum/Weight</t>
  </si>
  <si>
    <t>Saaty’s random CI values for matrices are given by the following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</si>
</sst>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0000"/>
  </numFmts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9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2"/>
      <name val="Arial"/>
      <family val="2"/>
    </font>
    <font>
      <b/>
      <u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165" fontId="0" fillId="0" borderId="0" xfId="1" applyNumberFormat="1" applyFont="1"/>
    <xf numFmtId="2" fontId="3" fillId="0" borderId="0" xfId="0" applyNumberFormat="1" applyFont="1"/>
    <xf numFmtId="2" fontId="2" fillId="0" borderId="0" xfId="0" applyNumberFormat="1" applyFont="1"/>
    <xf numFmtId="0" fontId="4" fillId="0" borderId="0" xfId="0" applyFont="1"/>
    <xf numFmtId="2" fontId="4" fillId="0" borderId="0" xfId="0" applyNumberFormat="1" applyFont="1"/>
    <xf numFmtId="2" fontId="5" fillId="2" borderId="0" xfId="0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164" fontId="8" fillId="2" borderId="0" xfId="0" applyNumberFormat="1" applyFont="1" applyFill="1"/>
    <xf numFmtId="165" fontId="0" fillId="0" borderId="0" xfId="0" applyNumberFormat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5" xfId="0" applyNumberFormat="1" applyBorder="1"/>
    <xf numFmtId="165" fontId="0" fillId="0" borderId="6" xfId="0" applyNumberFormat="1" applyBorder="1"/>
    <xf numFmtId="2" fontId="0" fillId="0" borderId="8" xfId="0" applyNumberFormat="1" applyBorder="1"/>
    <xf numFmtId="2" fontId="0" fillId="0" borderId="6" xfId="0" applyNumberFormat="1" applyBorder="1"/>
    <xf numFmtId="0" fontId="11" fillId="0" borderId="0" xfId="0" applyFont="1" applyAlignment="1">
      <alignment horizontal="center"/>
    </xf>
    <xf numFmtId="0" fontId="11" fillId="0" borderId="0" xfId="0" applyFont="1"/>
    <xf numFmtId="16" fontId="11" fillId="0" borderId="0" xfId="0" quotePrefix="1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2" fontId="8" fillId="2" borderId="5" xfId="0" applyNumberFormat="1" applyFont="1" applyFill="1" applyBorder="1"/>
    <xf numFmtId="2" fontId="8" fillId="2" borderId="6" xfId="0" applyNumberFormat="1" applyFont="1" applyFill="1" applyBorder="1"/>
    <xf numFmtId="166" fontId="0" fillId="3" borderId="5" xfId="0" applyNumberFormat="1" applyFill="1" applyBorder="1"/>
    <xf numFmtId="166" fontId="0" fillId="3" borderId="6" xfId="0" applyNumberFormat="1" applyFill="1" applyBorder="1"/>
    <xf numFmtId="166" fontId="8" fillId="3" borderId="5" xfId="0" applyNumberFormat="1" applyFont="1" applyFill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4" borderId="0" xfId="0" applyFill="1"/>
    <xf numFmtId="0" fontId="3" fillId="4" borderId="0" xfId="0" applyFont="1" applyFill="1" applyAlignment="1">
      <alignment horizontal="right"/>
    </xf>
    <xf numFmtId="164" fontId="3" fillId="4" borderId="0" xfId="0" applyNumberFormat="1" applyFont="1" applyFill="1"/>
    <xf numFmtId="0" fontId="3" fillId="4" borderId="0" xfId="0" applyFont="1" applyFill="1"/>
    <xf numFmtId="0" fontId="2" fillId="4" borderId="3" xfId="0" applyFont="1" applyFill="1" applyBorder="1"/>
    <xf numFmtId="165" fontId="2" fillId="4" borderId="6" xfId="0" applyNumberFormat="1" applyFont="1" applyFill="1" applyBorder="1"/>
    <xf numFmtId="0" fontId="12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2</xdr:row>
      <xdr:rowOff>9525</xdr:rowOff>
    </xdr:from>
    <xdr:to>
      <xdr:col>14</xdr:col>
      <xdr:colOff>552450</xdr:colOff>
      <xdr:row>14</xdr:row>
      <xdr:rowOff>47625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4BF0402-8B6F-4BBC-F707-E180905F2A78}"/>
            </a:ext>
          </a:extLst>
        </xdr:cNvPr>
        <xdr:cNvSpPr txBox="1">
          <a:spLocks noChangeArrowheads="1"/>
        </xdr:cNvSpPr>
      </xdr:nvSpPr>
      <xdr:spPr bwMode="auto">
        <a:xfrm>
          <a:off x="5448300" y="466725"/>
          <a:ext cx="3581400" cy="1981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contains raw data from customer assessments of 4 different items, labeled A through 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Complete the pairwise comparison table below the diagonal.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Complete the standardized matrix.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Calculate the weights for items A-D.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Determine the value of CR.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When completed, upload the result to your instructor.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you may wish to refer to thte SSHB Example worksheet and the online video on www.crteacher.com.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238</xdr:col>
      <xdr:colOff>419100</xdr:colOff>
      <xdr:row>46</xdr:row>
      <xdr:rowOff>28575</xdr:rowOff>
    </xdr:from>
    <xdr:to>
      <xdr:col>244</xdr:col>
      <xdr:colOff>457200</xdr:colOff>
      <xdr:row>57</xdr:row>
      <xdr:rowOff>66675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3EFFD4C5-5DC6-AE66-CE1C-93C7DE8CEA4A}"/>
            </a:ext>
          </a:extLst>
        </xdr:cNvPr>
        <xdr:cNvSpPr txBox="1">
          <a:spLocks noChangeArrowheads="1"/>
        </xdr:cNvSpPr>
      </xdr:nvSpPr>
      <xdr:spPr bwMode="auto">
        <a:xfrm>
          <a:off x="142551150" y="8115300"/>
          <a:ext cx="358140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contains raw data from customer assessments of 4 different items, labeled A through 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Complete the pairwise comparison table below the diagonal.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Complete the standardized matrix.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Calculate the weights for items A-D.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Determine the value of CR.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When completed, upload the result to your instructor.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you may wish to refer to thte SSHB Example worksheet and the online video on www.crteacher.com.</a:t>
          </a:r>
        </a:p>
      </xdr:txBody>
    </xdr:sp>
    <xdr:clientData/>
  </xdr:twoCellAnchor>
  <xdr:twoCellAnchor>
    <xdr:from>
      <xdr:col>238</xdr:col>
      <xdr:colOff>419100</xdr:colOff>
      <xdr:row>46</xdr:row>
      <xdr:rowOff>28575</xdr:rowOff>
    </xdr:from>
    <xdr:to>
      <xdr:col>244</xdr:col>
      <xdr:colOff>457200</xdr:colOff>
      <xdr:row>57</xdr:row>
      <xdr:rowOff>66675</xdr:rowOff>
    </xdr:to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FCBB77B8-D4FF-72DD-D206-652063E6973B}"/>
            </a:ext>
          </a:extLst>
        </xdr:cNvPr>
        <xdr:cNvSpPr txBox="1">
          <a:spLocks noChangeArrowheads="1"/>
        </xdr:cNvSpPr>
      </xdr:nvSpPr>
      <xdr:spPr bwMode="auto">
        <a:xfrm>
          <a:off x="142551150" y="8115300"/>
          <a:ext cx="358140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contains raw data from customer assessments of 4 different items, labeled A through 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Complete the pairwise comparison table below the diagonal.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Complete the standardized matrix.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Calculate the weights for items A-D.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Determine the value of CR.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When completed, upload the result to your instructor.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you may wish to refer to the SSHB Example worksheet and the online video on www.crteacher.com.</a:t>
          </a:r>
        </a:p>
      </xdr:txBody>
    </xdr:sp>
    <xdr:clientData/>
  </xdr:twoCellAnchor>
  <xdr:twoCellAnchor>
    <xdr:from>
      <xdr:col>238</xdr:col>
      <xdr:colOff>419100</xdr:colOff>
      <xdr:row>46</xdr:row>
      <xdr:rowOff>28575</xdr:rowOff>
    </xdr:from>
    <xdr:to>
      <xdr:col>244</xdr:col>
      <xdr:colOff>457200</xdr:colOff>
      <xdr:row>57</xdr:row>
      <xdr:rowOff>66675</xdr:rowOff>
    </xdr:to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0F80B7C9-5D14-0BB0-4759-D2F9F120EB66}"/>
            </a:ext>
          </a:extLst>
        </xdr:cNvPr>
        <xdr:cNvSpPr txBox="1">
          <a:spLocks noChangeArrowheads="1"/>
        </xdr:cNvSpPr>
      </xdr:nvSpPr>
      <xdr:spPr bwMode="auto">
        <a:xfrm>
          <a:off x="142551150" y="8115300"/>
          <a:ext cx="358140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contains raw data from customer assessments of 4 different items, labeled A through D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Complete the pairwise comparison table below the diagonal.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Complete the standardized matrix.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Calculate the weights for items A-D.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Determine the value of CR.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When completed, upload the result to your instructor.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you may wish to refer to the SSHB Example worksheet and the online video on www.crteacher.com.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2"/>
  <sheetViews>
    <sheetView workbookViewId="0">
      <selection activeCell="E15" sqref="E15"/>
    </sheetView>
  </sheetViews>
  <sheetFormatPr defaultRowHeight="12.75"/>
  <cols>
    <col min="1" max="1" width="9.140625" style="16"/>
    <col min="2" max="2" width="63" customWidth="1"/>
  </cols>
  <sheetData>
    <row r="2" spans="1:2" ht="26.25">
      <c r="A2" s="52" t="s">
        <v>0</v>
      </c>
      <c r="B2" s="53"/>
    </row>
    <row r="5" spans="1:2" ht="15.75">
      <c r="A5" s="34" t="s">
        <v>1</v>
      </c>
      <c r="B5" s="35" t="s">
        <v>2</v>
      </c>
    </row>
    <row r="6" spans="1:2" ht="15.75">
      <c r="A6" s="34">
        <v>9</v>
      </c>
      <c r="B6" s="35" t="s">
        <v>3</v>
      </c>
    </row>
    <row r="7" spans="1:2" ht="15.75">
      <c r="A7" s="34">
        <v>8</v>
      </c>
      <c r="B7" s="35" t="s">
        <v>4</v>
      </c>
    </row>
    <row r="8" spans="1:2" ht="15.75">
      <c r="A8" s="34">
        <v>7</v>
      </c>
      <c r="B8" s="35" t="s">
        <v>5</v>
      </c>
    </row>
    <row r="9" spans="1:2" ht="15.75">
      <c r="A9" s="34">
        <v>6</v>
      </c>
      <c r="B9" s="35" t="s">
        <v>6</v>
      </c>
    </row>
    <row r="10" spans="1:2" ht="15.75">
      <c r="A10" s="34">
        <v>5</v>
      </c>
      <c r="B10" s="35" t="s">
        <v>7</v>
      </c>
    </row>
    <row r="11" spans="1:2" ht="15.75">
      <c r="A11" s="34">
        <v>4</v>
      </c>
      <c r="B11" s="35" t="s">
        <v>8</v>
      </c>
    </row>
    <row r="12" spans="1:2" ht="15.75">
      <c r="A12" s="34">
        <v>3</v>
      </c>
      <c r="B12" s="35" t="s">
        <v>9</v>
      </c>
    </row>
    <row r="13" spans="1:2" ht="15.75">
      <c r="A13" s="34">
        <v>2</v>
      </c>
      <c r="B13" s="35" t="s">
        <v>10</v>
      </c>
    </row>
    <row r="14" spans="1:2" ht="15.75">
      <c r="A14" s="34">
        <v>1</v>
      </c>
      <c r="B14" s="35" t="s">
        <v>11</v>
      </c>
    </row>
    <row r="15" spans="1:2" ht="15.75">
      <c r="A15" s="36" t="s">
        <v>12</v>
      </c>
      <c r="B15" s="35" t="s">
        <v>13</v>
      </c>
    </row>
    <row r="16" spans="1:2" ht="15.75">
      <c r="A16" s="37" t="s">
        <v>14</v>
      </c>
      <c r="B16" s="35" t="s">
        <v>15</v>
      </c>
    </row>
    <row r="17" spans="1:2" ht="15.75">
      <c r="A17" s="37" t="s">
        <v>16</v>
      </c>
      <c r="B17" s="35" t="s">
        <v>17</v>
      </c>
    </row>
    <row r="18" spans="1:2" ht="15.75">
      <c r="A18" s="37" t="s">
        <v>18</v>
      </c>
      <c r="B18" s="35" t="s">
        <v>19</v>
      </c>
    </row>
    <row r="19" spans="1:2" ht="15.75">
      <c r="A19" s="37" t="s">
        <v>20</v>
      </c>
      <c r="B19" s="35" t="s">
        <v>21</v>
      </c>
    </row>
    <row r="20" spans="1:2" ht="15.75">
      <c r="A20" s="37" t="s">
        <v>22</v>
      </c>
      <c r="B20" s="35" t="s">
        <v>23</v>
      </c>
    </row>
    <row r="21" spans="1:2" ht="15.75">
      <c r="A21" s="37" t="s">
        <v>24</v>
      </c>
      <c r="B21" s="35" t="s">
        <v>25</v>
      </c>
    </row>
    <row r="22" spans="1:2" ht="15.75">
      <c r="A22" s="37" t="s">
        <v>26</v>
      </c>
      <c r="B22" s="35" t="s">
        <v>27</v>
      </c>
    </row>
  </sheetData>
  <mergeCells count="1">
    <mergeCell ref="A2:B2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P61"/>
  <sheetViews>
    <sheetView tabSelected="1" zoomScaleNormal="100" workbookViewId="0">
      <selection activeCell="E2" sqref="E2"/>
    </sheetView>
  </sheetViews>
  <sheetFormatPr defaultRowHeight="12.75"/>
  <cols>
    <col min="2" max="2" width="22" customWidth="1"/>
    <col min="16" max="16" width="30.42578125" customWidth="1"/>
  </cols>
  <sheetData>
    <row r="1" spans="1:16" ht="18">
      <c r="A1" s="45"/>
      <c r="B1" s="46" t="s">
        <v>28</v>
      </c>
      <c r="C1" s="47">
        <f>N47</f>
        <v>6.4592545001863996E-2</v>
      </c>
      <c r="D1" s="45"/>
      <c r="E1" s="48" t="str">
        <f>IF(C1&lt;0.1,"Reasonable Consistency","Not Consistent")</f>
        <v>Reasonable Consistency</v>
      </c>
      <c r="F1" s="45"/>
      <c r="G1" s="45"/>
      <c r="H1" s="45"/>
    </row>
    <row r="2" spans="1:16" ht="18.75" thickBot="1">
      <c r="B2" s="35" t="s">
        <v>29</v>
      </c>
      <c r="C2" s="7"/>
    </row>
    <row r="3" spans="1:16" ht="14.25" thickTop="1" thickBot="1">
      <c r="A3" s="19" t="s">
        <v>30</v>
      </c>
      <c r="B3" s="20" t="s">
        <v>30</v>
      </c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2">
        <v>10</v>
      </c>
      <c r="P3" s="51" t="s">
        <v>31</v>
      </c>
    </row>
    <row r="4" spans="1:16" ht="13.5" thickBot="1">
      <c r="A4" s="23"/>
      <c r="B4" s="24" t="s">
        <v>32</v>
      </c>
      <c r="C4" s="24" t="str">
        <f>T(B5)</f>
        <v>A</v>
      </c>
      <c r="D4" s="24" t="str">
        <f>T(B6)</f>
        <v>B</v>
      </c>
      <c r="E4" s="24" t="str">
        <f>T(B7)</f>
        <v>C</v>
      </c>
      <c r="F4" s="24" t="str">
        <f>T(B8)</f>
        <v>D</v>
      </c>
      <c r="G4" s="24" t="str">
        <f>T(B9)</f>
        <v/>
      </c>
      <c r="H4" s="24" t="str">
        <f>T(B10)</f>
        <v/>
      </c>
      <c r="I4" s="24" t="str">
        <f>T(B11)</f>
        <v/>
      </c>
      <c r="J4" s="24" t="str">
        <f>T(B12)</f>
        <v/>
      </c>
      <c r="K4" s="24" t="str">
        <f>T(B13)</f>
        <v/>
      </c>
      <c r="L4" s="25" t="str">
        <f>T(B14)</f>
        <v/>
      </c>
      <c r="P4" t="s">
        <v>33</v>
      </c>
    </row>
    <row r="5" spans="1:16" ht="13.5" thickBot="1">
      <c r="A5" s="23">
        <v>1</v>
      </c>
      <c r="B5" s="26" t="s">
        <v>34</v>
      </c>
      <c r="C5" s="38">
        <v>1</v>
      </c>
      <c r="D5" s="40">
        <v>7</v>
      </c>
      <c r="E5" s="40">
        <v>5</v>
      </c>
      <c r="F5" s="40">
        <v>3</v>
      </c>
      <c r="G5" s="40"/>
      <c r="H5" s="40"/>
      <c r="I5" s="40"/>
      <c r="J5" s="40"/>
      <c r="K5" s="40"/>
      <c r="L5" s="41"/>
    </row>
    <row r="6" spans="1:16" ht="13.5" thickBot="1">
      <c r="A6" s="23">
        <v>2</v>
      </c>
      <c r="B6" s="26" t="s">
        <v>35</v>
      </c>
      <c r="C6" s="30">
        <f>IF(D5="","",1/D5)</f>
        <v>0.14285714285714285</v>
      </c>
      <c r="D6" s="38">
        <v>1</v>
      </c>
      <c r="E6" s="40">
        <v>0.33333333333333331</v>
      </c>
      <c r="F6" s="40">
        <v>0.2</v>
      </c>
      <c r="G6" s="40"/>
      <c r="H6" s="40"/>
      <c r="I6" s="40"/>
      <c r="J6" s="40"/>
      <c r="K6" s="40"/>
      <c r="L6" s="41"/>
    </row>
    <row r="7" spans="1:16" ht="13.5" thickBot="1">
      <c r="A7" s="23">
        <v>3</v>
      </c>
      <c r="B7" s="26" t="s">
        <v>36</v>
      </c>
      <c r="C7" s="30">
        <f>IF(E5="","",1/E5)</f>
        <v>0.2</v>
      </c>
      <c r="D7" s="30">
        <f>IF(E6="","",1/E6)</f>
        <v>3</v>
      </c>
      <c r="E7" s="38">
        <v>1</v>
      </c>
      <c r="F7" s="40">
        <v>0.25</v>
      </c>
      <c r="G7" s="40"/>
      <c r="H7" s="40"/>
      <c r="I7" s="40"/>
      <c r="J7" s="40"/>
      <c r="K7" s="40"/>
      <c r="L7" s="41"/>
    </row>
    <row r="8" spans="1:16" ht="13.5" thickBot="1">
      <c r="A8" s="23">
        <v>4</v>
      </c>
      <c r="B8" s="26" t="s">
        <v>37</v>
      </c>
      <c r="C8" s="30">
        <f>IF(F5="","",1/F5)</f>
        <v>0.33333333333333331</v>
      </c>
      <c r="D8" s="30">
        <f>IF(F6="","",1/F6)</f>
        <v>5</v>
      </c>
      <c r="E8" s="30">
        <f>IF(F7="","",1/F7)</f>
        <v>4</v>
      </c>
      <c r="F8" s="38">
        <v>1</v>
      </c>
      <c r="G8" s="40"/>
      <c r="H8" s="40"/>
      <c r="I8" s="40"/>
      <c r="J8" s="40"/>
      <c r="K8" s="40"/>
      <c r="L8" s="41"/>
    </row>
    <row r="9" spans="1:16" ht="13.5" thickBot="1">
      <c r="A9" s="23">
        <v>5</v>
      </c>
      <c r="B9" s="26"/>
      <c r="C9" s="30" t="str">
        <f>IF(G5="","",1/G5)</f>
        <v/>
      </c>
      <c r="D9" s="30" t="str">
        <f>IF(G6="","",1/G6)</f>
        <v/>
      </c>
      <c r="E9" s="30" t="str">
        <f>IF(G7="","",1/G7)</f>
        <v/>
      </c>
      <c r="F9" s="30" t="str">
        <f>IF(G8="","",1/G8)</f>
        <v/>
      </c>
      <c r="G9" s="38">
        <v>1</v>
      </c>
      <c r="H9" s="40"/>
      <c r="I9" s="40"/>
      <c r="J9" s="40"/>
      <c r="K9" s="40"/>
      <c r="L9" s="41"/>
    </row>
    <row r="10" spans="1:16" ht="13.5" thickBot="1">
      <c r="A10" s="23">
        <v>6</v>
      </c>
      <c r="B10" s="26"/>
      <c r="C10" s="30" t="str">
        <f>IF(H5="","",1/G6)</f>
        <v/>
      </c>
      <c r="D10" s="30" t="str">
        <f>IF(H6="","",1/H6)</f>
        <v/>
      </c>
      <c r="E10" s="30" t="str">
        <f>IF(H7="","",1/H7)</f>
        <v/>
      </c>
      <c r="F10" s="30" t="str">
        <f>IF(H8="","",1/H8)</f>
        <v/>
      </c>
      <c r="G10" s="30" t="str">
        <f>IF(H9="","",1/H9)</f>
        <v/>
      </c>
      <c r="H10" s="38">
        <v>1</v>
      </c>
      <c r="I10" s="40"/>
      <c r="J10" s="40"/>
      <c r="K10" s="40"/>
      <c r="L10" s="41"/>
    </row>
    <row r="11" spans="1:16" ht="13.5" thickBot="1">
      <c r="A11" s="23">
        <v>7</v>
      </c>
      <c r="B11" s="26"/>
      <c r="C11" s="30" t="str">
        <f>IF(I5="","",1/G7)</f>
        <v/>
      </c>
      <c r="D11" s="30" t="str">
        <f>IF(I6="","",1/I6)</f>
        <v/>
      </c>
      <c r="E11" s="30" t="str">
        <f>IF(I7="","",1/I7)</f>
        <v/>
      </c>
      <c r="F11" s="30" t="str">
        <f>IF(I8="","",1/I8)</f>
        <v/>
      </c>
      <c r="G11" s="30" t="str">
        <f>IF(I9="","",1/I9)</f>
        <v/>
      </c>
      <c r="H11" s="30" t="str">
        <f>IF(I10="","",1/I10)</f>
        <v/>
      </c>
      <c r="I11" s="38">
        <v>1</v>
      </c>
      <c r="J11" s="42"/>
      <c r="K11" s="40"/>
      <c r="L11" s="41"/>
    </row>
    <row r="12" spans="1:16" ht="13.5" thickBot="1">
      <c r="A12" s="23">
        <v>8</v>
      </c>
      <c r="B12" s="26"/>
      <c r="C12" s="30" t="str">
        <f>IF(J5="","",1/G8)</f>
        <v/>
      </c>
      <c r="D12" s="30" t="str">
        <f>IF(J6="","",1/J6)</f>
        <v/>
      </c>
      <c r="E12" s="30" t="str">
        <f>IF(J7="","",1/J7)</f>
        <v/>
      </c>
      <c r="F12" s="30" t="str">
        <f>IF(J8="","",1/J8)</f>
        <v/>
      </c>
      <c r="G12" s="30" t="str">
        <f>IF(J9="","",1/J9)</f>
        <v/>
      </c>
      <c r="H12" s="30" t="str">
        <f>IF(J10="","",1/J10)</f>
        <v/>
      </c>
      <c r="I12" s="30" t="str">
        <f>IF(J11="","",1/J11)</f>
        <v/>
      </c>
      <c r="J12" s="38">
        <v>1</v>
      </c>
      <c r="K12" s="40"/>
      <c r="L12" s="41"/>
    </row>
    <row r="13" spans="1:16" ht="13.5" thickBot="1">
      <c r="A13" s="23">
        <v>9</v>
      </c>
      <c r="B13" s="26"/>
      <c r="C13" s="30" t="str">
        <f>IF(K5="","",1/G9)</f>
        <v/>
      </c>
      <c r="D13" s="30" t="str">
        <f>IF(K6="","",1/K6)</f>
        <v/>
      </c>
      <c r="E13" s="30" t="str">
        <f>IF(K7="","",1/K7)</f>
        <v/>
      </c>
      <c r="F13" s="30" t="str">
        <f>IF(K8="","",1/K8)</f>
        <v/>
      </c>
      <c r="G13" s="30" t="str">
        <f>IF(K9="","",1/K9)</f>
        <v/>
      </c>
      <c r="H13" s="30" t="str">
        <f>IF(K10="","",1/K10)</f>
        <v/>
      </c>
      <c r="I13" s="30" t="str">
        <f>IF(K11="","",1/K11)</f>
        <v/>
      </c>
      <c r="J13" s="30" t="str">
        <f>IF(K12="","",1/K12)</f>
        <v/>
      </c>
      <c r="K13" s="38">
        <v>1</v>
      </c>
      <c r="L13" s="41"/>
    </row>
    <row r="14" spans="1:16" ht="13.5" thickBot="1">
      <c r="A14" s="23">
        <v>10</v>
      </c>
      <c r="B14" s="26"/>
      <c r="C14" s="30" t="str">
        <f>IF(L5="","",1/G10)</f>
        <v/>
      </c>
      <c r="D14" s="30" t="str">
        <f>IF(L6="","",1/L6)</f>
        <v/>
      </c>
      <c r="E14" s="30" t="str">
        <f>IF(L7="","",1/L7)</f>
        <v/>
      </c>
      <c r="F14" s="30" t="str">
        <f>IF(L8="","",1/L8)</f>
        <v/>
      </c>
      <c r="G14" s="30" t="str">
        <f>IF(L9="","",1/L9)</f>
        <v/>
      </c>
      <c r="H14" s="30" t="str">
        <f>IF(L10="","",1/L10)</f>
        <v/>
      </c>
      <c r="I14" s="30" t="str">
        <f>IF(L11="","",1/L11)</f>
        <v/>
      </c>
      <c r="J14" s="30" t="str">
        <f>IF(L12="","",1/L12)</f>
        <v/>
      </c>
      <c r="K14" s="30" t="str">
        <f>IF(L13="","",1/L13)</f>
        <v/>
      </c>
      <c r="L14" s="39">
        <v>1</v>
      </c>
    </row>
    <row r="15" spans="1:16" ht="13.5" thickBot="1">
      <c r="A15" s="23">
        <v>5</v>
      </c>
      <c r="B15" s="24" t="s">
        <v>38</v>
      </c>
      <c r="C15" s="30">
        <f t="shared" ref="C15:L15" si="0">IF(C5="","",SUM(C5:C14))</f>
        <v>1.676190476190476</v>
      </c>
      <c r="D15" s="30">
        <f t="shared" si="0"/>
        <v>16</v>
      </c>
      <c r="E15" s="30">
        <f t="shared" si="0"/>
        <v>10.333333333333332</v>
      </c>
      <c r="F15" s="30">
        <f t="shared" si="0"/>
        <v>4.45</v>
      </c>
      <c r="G15" s="30" t="str">
        <f t="shared" si="0"/>
        <v/>
      </c>
      <c r="H15" s="30" t="str">
        <f t="shared" si="0"/>
        <v/>
      </c>
      <c r="I15" s="30" t="str">
        <f t="shared" si="0"/>
        <v/>
      </c>
      <c r="J15" s="30" t="str">
        <f t="shared" si="0"/>
        <v/>
      </c>
      <c r="K15" s="30" t="str">
        <f t="shared" si="0"/>
        <v/>
      </c>
      <c r="L15" s="33" t="str">
        <f t="shared" si="0"/>
        <v/>
      </c>
    </row>
    <row r="16" spans="1:16" ht="13.5" thickBo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9"/>
    </row>
    <row r="17" spans="1:14" ht="17.25" thickTop="1" thickBot="1">
      <c r="B17" s="35" t="s">
        <v>39</v>
      </c>
    </row>
    <row r="18" spans="1:14" ht="14.25" thickTop="1" thickBot="1">
      <c r="A18" s="19"/>
      <c r="B18" s="21"/>
      <c r="C18" s="21" t="str">
        <f t="shared" ref="C18:L18" si="1">C4</f>
        <v>A</v>
      </c>
      <c r="D18" s="21" t="str">
        <f t="shared" si="1"/>
        <v>B</v>
      </c>
      <c r="E18" s="21" t="str">
        <f t="shared" si="1"/>
        <v>C</v>
      </c>
      <c r="F18" s="21" t="str">
        <f t="shared" si="1"/>
        <v>D</v>
      </c>
      <c r="G18" s="21" t="str">
        <f t="shared" si="1"/>
        <v/>
      </c>
      <c r="H18" s="21" t="str">
        <f t="shared" si="1"/>
        <v/>
      </c>
      <c r="I18" s="21" t="str">
        <f t="shared" si="1"/>
        <v/>
      </c>
      <c r="J18" s="21" t="str">
        <f t="shared" si="1"/>
        <v/>
      </c>
      <c r="K18" s="21" t="str">
        <f t="shared" si="1"/>
        <v/>
      </c>
      <c r="L18" s="21" t="str">
        <f t="shared" si="1"/>
        <v/>
      </c>
      <c r="M18" s="49" t="s">
        <v>40</v>
      </c>
    </row>
    <row r="19" spans="1:14" ht="13.5" thickBot="1">
      <c r="A19" s="23">
        <v>1</v>
      </c>
      <c r="B19" s="24" t="str">
        <f t="shared" ref="B19:B28" si="2">IF(B5="","",B5)</f>
        <v>A</v>
      </c>
      <c r="C19" s="30">
        <f t="shared" ref="C19:C28" si="3">IF(C5="","",C5/$C$15)</f>
        <v>0.59659090909090917</v>
      </c>
      <c r="D19" s="30">
        <f>IF(D5="","",D5/D$15)</f>
        <v>0.4375</v>
      </c>
      <c r="E19" s="30">
        <f>IF(E5="","",$E5/E$15)</f>
        <v>0.48387096774193555</v>
      </c>
      <c r="F19" s="30">
        <f>IF(F5="","",$F5/F$15)</f>
        <v>0.6741573033707865</v>
      </c>
      <c r="G19" s="30" t="str">
        <f>IF(G5="","",$G5/G$15)</f>
        <v/>
      </c>
      <c r="H19" s="30" t="str">
        <f>IF(H5="","",$H5/H$15)</f>
        <v/>
      </c>
      <c r="I19" s="30" t="str">
        <f t="shared" ref="I19:I24" si="4">IF(I5="","",$I5/I$15)</f>
        <v/>
      </c>
      <c r="J19" s="30" t="str">
        <f t="shared" ref="J19:J25" si="5">IF(J5="","",$J5/J$15)</f>
        <v/>
      </c>
      <c r="K19" s="30" t="str">
        <f t="shared" ref="K19:K26" si="6">IF(K5="","",$K5/K$15)</f>
        <v/>
      </c>
      <c r="L19" s="30" t="str">
        <f t="shared" ref="L19:L27" si="7">IF(L5="","",$L5/L$15)</f>
        <v/>
      </c>
      <c r="M19" s="50">
        <f>IF(C19="","",(SUM(C19:L19)/$N$44))</f>
        <v>0.54802979505090776</v>
      </c>
    </row>
    <row r="20" spans="1:14" ht="13.5" thickBot="1">
      <c r="A20" s="23">
        <v>2</v>
      </c>
      <c r="B20" s="24" t="str">
        <f t="shared" si="2"/>
        <v>B</v>
      </c>
      <c r="C20" s="30">
        <f t="shared" si="3"/>
        <v>8.5227272727272735E-2</v>
      </c>
      <c r="D20" s="30">
        <f>IF(D5="","",D6/$D$15)</f>
        <v>6.25E-2</v>
      </c>
      <c r="E20" s="30">
        <f>IF(E6="","",$E6/E$15)</f>
        <v>3.2258064516129031E-2</v>
      </c>
      <c r="F20" s="30">
        <f>IF(F6="","",$F6/F$15)</f>
        <v>4.49438202247191E-2</v>
      </c>
      <c r="G20" s="30" t="str">
        <f>IF(G6="","",$G6/G$15)</f>
        <v/>
      </c>
      <c r="H20" s="30" t="str">
        <f>IF(H6="","",$H6/H$15)</f>
        <v/>
      </c>
      <c r="I20" s="30" t="str">
        <f t="shared" si="4"/>
        <v/>
      </c>
      <c r="J20" s="30" t="str">
        <f t="shared" si="5"/>
        <v/>
      </c>
      <c r="K20" s="30" t="str">
        <f t="shared" si="6"/>
        <v/>
      </c>
      <c r="L20" s="30" t="str">
        <f t="shared" si="7"/>
        <v/>
      </c>
      <c r="M20" s="50">
        <f t="shared" ref="M20:M28" si="8">IF(C20="","",(SUM(C20:L20)/$N$44))</f>
        <v>5.6232289367030217E-2</v>
      </c>
    </row>
    <row r="21" spans="1:14" ht="13.5" thickBot="1">
      <c r="A21" s="23">
        <v>3</v>
      </c>
      <c r="B21" s="24" t="str">
        <f t="shared" si="2"/>
        <v>C</v>
      </c>
      <c r="C21" s="30">
        <f t="shared" si="3"/>
        <v>0.11931818181818184</v>
      </c>
      <c r="D21" s="30">
        <f t="shared" ref="D21:D28" si="9">IF(D7="","",D7/$D$15)</f>
        <v>0.1875</v>
      </c>
      <c r="E21" s="30">
        <f>IF(E5="","",$E7/E$15)</f>
        <v>9.6774193548387108E-2</v>
      </c>
      <c r="F21" s="30">
        <f>IF(F7="","",$F7/F$15)</f>
        <v>5.6179775280898875E-2</v>
      </c>
      <c r="G21" s="30" t="str">
        <f>IF(G7="","",$G7/G$15)</f>
        <v/>
      </c>
      <c r="H21" s="30" t="str">
        <f>IF(H7="","",$H7/H$15)</f>
        <v/>
      </c>
      <c r="I21" s="30" t="str">
        <f t="shared" si="4"/>
        <v/>
      </c>
      <c r="J21" s="30" t="str">
        <f t="shared" si="5"/>
        <v/>
      </c>
      <c r="K21" s="30" t="str">
        <f t="shared" si="6"/>
        <v/>
      </c>
      <c r="L21" s="30" t="str">
        <f t="shared" si="7"/>
        <v/>
      </c>
      <c r="M21" s="50">
        <f t="shared" si="8"/>
        <v>0.11494303766186695</v>
      </c>
    </row>
    <row r="22" spans="1:14" ht="13.5" thickBot="1">
      <c r="A22" s="23">
        <v>4</v>
      </c>
      <c r="B22" s="24" t="str">
        <f t="shared" si="2"/>
        <v>D</v>
      </c>
      <c r="C22" s="30">
        <f t="shared" si="3"/>
        <v>0.19886363636363638</v>
      </c>
      <c r="D22" s="30">
        <f t="shared" si="9"/>
        <v>0.3125</v>
      </c>
      <c r="E22" s="30">
        <f t="shared" ref="E22:E28" si="10">IF(E8="","",$E8/E$15)</f>
        <v>0.38709677419354843</v>
      </c>
      <c r="F22" s="30">
        <f>IF(F5="","",$F8/F$15)</f>
        <v>0.2247191011235955</v>
      </c>
      <c r="G22" s="30" t="str">
        <f>IF(G8="","",$G8/G$15)</f>
        <v/>
      </c>
      <c r="H22" s="30" t="str">
        <f>IF(H8="","",$H8/H$15)</f>
        <v/>
      </c>
      <c r="I22" s="30" t="str">
        <f t="shared" si="4"/>
        <v/>
      </c>
      <c r="J22" s="30" t="str">
        <f t="shared" si="5"/>
        <v/>
      </c>
      <c r="K22" s="30" t="str">
        <f t="shared" si="6"/>
        <v/>
      </c>
      <c r="L22" s="30" t="str">
        <f t="shared" si="7"/>
        <v/>
      </c>
      <c r="M22" s="50">
        <f t="shared" si="8"/>
        <v>0.28079487792019509</v>
      </c>
    </row>
    <row r="23" spans="1:14" ht="13.5" thickBot="1">
      <c r="A23" s="23">
        <v>5</v>
      </c>
      <c r="B23" s="24" t="str">
        <f t="shared" si="2"/>
        <v/>
      </c>
      <c r="C23" s="30" t="str">
        <f t="shared" si="3"/>
        <v/>
      </c>
      <c r="D23" s="30" t="str">
        <f t="shared" si="9"/>
        <v/>
      </c>
      <c r="E23" s="30" t="str">
        <f t="shared" si="10"/>
        <v/>
      </c>
      <c r="F23" s="30" t="str">
        <f t="shared" ref="F23:F28" si="11">IF(F9="","",$F9/F$15)</f>
        <v/>
      </c>
      <c r="G23" s="30" t="str">
        <f>IF(G5="","",$G9/G$15)</f>
        <v/>
      </c>
      <c r="H23" s="30" t="str">
        <f>IF(H9="","",$H9/H$15)</f>
        <v/>
      </c>
      <c r="I23" s="30" t="str">
        <f t="shared" si="4"/>
        <v/>
      </c>
      <c r="J23" s="30" t="str">
        <f t="shared" si="5"/>
        <v/>
      </c>
      <c r="K23" s="30" t="str">
        <f t="shared" si="6"/>
        <v/>
      </c>
      <c r="L23" s="30" t="str">
        <f t="shared" si="7"/>
        <v/>
      </c>
      <c r="M23" s="50" t="str">
        <f t="shared" si="8"/>
        <v/>
      </c>
    </row>
    <row r="24" spans="1:14" ht="13.5" thickBot="1">
      <c r="A24" s="23">
        <v>6</v>
      </c>
      <c r="B24" s="24" t="str">
        <f t="shared" si="2"/>
        <v/>
      </c>
      <c r="C24" s="30" t="str">
        <f t="shared" si="3"/>
        <v/>
      </c>
      <c r="D24" s="30" t="str">
        <f t="shared" si="9"/>
        <v/>
      </c>
      <c r="E24" s="30" t="str">
        <f t="shared" si="10"/>
        <v/>
      </c>
      <c r="F24" s="30" t="str">
        <f t="shared" si="11"/>
        <v/>
      </c>
      <c r="G24" s="30" t="str">
        <f>IF(G10="","",$G10/G$15)</f>
        <v/>
      </c>
      <c r="H24" s="30" t="str">
        <f>IF(H5="","",$H10/H$15)</f>
        <v/>
      </c>
      <c r="I24" s="30" t="str">
        <f t="shared" si="4"/>
        <v/>
      </c>
      <c r="J24" s="30" t="str">
        <f t="shared" si="5"/>
        <v/>
      </c>
      <c r="K24" s="30" t="str">
        <f t="shared" si="6"/>
        <v/>
      </c>
      <c r="L24" s="30" t="str">
        <f t="shared" si="7"/>
        <v/>
      </c>
      <c r="M24" s="50" t="str">
        <f t="shared" si="8"/>
        <v/>
      </c>
    </row>
    <row r="25" spans="1:14" ht="13.5" thickBot="1">
      <c r="A25" s="23">
        <v>7</v>
      </c>
      <c r="B25" s="24" t="str">
        <f t="shared" si="2"/>
        <v/>
      </c>
      <c r="C25" s="30" t="str">
        <f t="shared" si="3"/>
        <v/>
      </c>
      <c r="D25" s="30" t="str">
        <f t="shared" si="9"/>
        <v/>
      </c>
      <c r="E25" s="30" t="str">
        <f t="shared" si="10"/>
        <v/>
      </c>
      <c r="F25" s="30" t="str">
        <f t="shared" si="11"/>
        <v/>
      </c>
      <c r="G25" s="30" t="str">
        <f>IF(G11="","",$G11/G$15)</f>
        <v/>
      </c>
      <c r="H25" s="30" t="str">
        <f>IF(H11="","",$H11/H$15)</f>
        <v/>
      </c>
      <c r="I25" s="30" t="str">
        <f>IF(I5="","",$I11/I$15)</f>
        <v/>
      </c>
      <c r="J25" s="30" t="str">
        <f t="shared" si="5"/>
        <v/>
      </c>
      <c r="K25" s="30" t="str">
        <f t="shared" si="6"/>
        <v/>
      </c>
      <c r="L25" s="30" t="str">
        <f t="shared" si="7"/>
        <v/>
      </c>
      <c r="M25" s="50" t="str">
        <f t="shared" si="8"/>
        <v/>
      </c>
    </row>
    <row r="26" spans="1:14" ht="13.5" thickBot="1">
      <c r="A26" s="23">
        <v>8</v>
      </c>
      <c r="B26" s="24" t="str">
        <f t="shared" si="2"/>
        <v/>
      </c>
      <c r="C26" s="30" t="str">
        <f t="shared" si="3"/>
        <v/>
      </c>
      <c r="D26" s="30" t="str">
        <f t="shared" si="9"/>
        <v/>
      </c>
      <c r="E26" s="30" t="str">
        <f t="shared" si="10"/>
        <v/>
      </c>
      <c r="F26" s="30" t="str">
        <f t="shared" si="11"/>
        <v/>
      </c>
      <c r="G26" s="30" t="str">
        <f>IF(G12="","",$G12/G$15)</f>
        <v/>
      </c>
      <c r="H26" s="30" t="str">
        <f>IF(H12="","",$H12/H$15)</f>
        <v/>
      </c>
      <c r="I26" s="30" t="str">
        <f>IF(I12="","",$I12/I$15)</f>
        <v/>
      </c>
      <c r="J26" s="30" t="str">
        <f>IF(J5="","",$J12/J$15)</f>
        <v/>
      </c>
      <c r="K26" s="30" t="str">
        <f t="shared" si="6"/>
        <v/>
      </c>
      <c r="L26" s="30" t="str">
        <f t="shared" si="7"/>
        <v/>
      </c>
      <c r="M26" s="50" t="str">
        <f t="shared" si="8"/>
        <v/>
      </c>
    </row>
    <row r="27" spans="1:14" ht="13.5" thickBot="1">
      <c r="A27" s="23">
        <v>9</v>
      </c>
      <c r="B27" s="24" t="str">
        <f t="shared" si="2"/>
        <v/>
      </c>
      <c r="C27" s="30" t="str">
        <f t="shared" si="3"/>
        <v/>
      </c>
      <c r="D27" s="30" t="str">
        <f t="shared" si="9"/>
        <v/>
      </c>
      <c r="E27" s="30" t="str">
        <f t="shared" si="10"/>
        <v/>
      </c>
      <c r="F27" s="30" t="str">
        <f t="shared" si="11"/>
        <v/>
      </c>
      <c r="G27" s="30" t="str">
        <f>IF(G13="","",$G13/G$15)</f>
        <v/>
      </c>
      <c r="H27" s="30" t="str">
        <f>IF(H13="","",$H13/H$15)</f>
        <v/>
      </c>
      <c r="I27" s="30" t="str">
        <f>IF(I13="","",$I13/I$15)</f>
        <v/>
      </c>
      <c r="J27" s="30" t="str">
        <f>IF(J13="","",$J13/J$15)</f>
        <v/>
      </c>
      <c r="K27" s="30" t="str">
        <f>IF(K5="","",$K13/K$15)</f>
        <v/>
      </c>
      <c r="L27" s="30" t="str">
        <f t="shared" si="7"/>
        <v/>
      </c>
      <c r="M27" s="50" t="str">
        <f t="shared" si="8"/>
        <v/>
      </c>
    </row>
    <row r="28" spans="1:14" ht="13.5" thickBot="1">
      <c r="A28" s="27">
        <v>10</v>
      </c>
      <c r="B28" s="28" t="str">
        <f t="shared" si="2"/>
        <v/>
      </c>
      <c r="C28" s="32" t="str">
        <f t="shared" si="3"/>
        <v/>
      </c>
      <c r="D28" s="32" t="str">
        <f t="shared" si="9"/>
        <v/>
      </c>
      <c r="E28" s="32" t="str">
        <f t="shared" si="10"/>
        <v/>
      </c>
      <c r="F28" s="32" t="str">
        <f t="shared" si="11"/>
        <v/>
      </c>
      <c r="G28" s="32" t="str">
        <f>IF(G14="","",$G14/G$15)</f>
        <v/>
      </c>
      <c r="H28" s="32" t="str">
        <f>IF(H14="","",$H14/H$15)</f>
        <v/>
      </c>
      <c r="I28" s="32" t="str">
        <f>IF(I14="","",$I14/I$15)</f>
        <v/>
      </c>
      <c r="J28" s="32" t="str">
        <f>IF(J14="","",$J14/J$15)</f>
        <v/>
      </c>
      <c r="K28" s="32" t="str">
        <f>IF(K14="","",$K14/K$15)</f>
        <v/>
      </c>
      <c r="L28" s="32" t="str">
        <f>IF(L5="","",$L14/L$15)</f>
        <v/>
      </c>
      <c r="M28" s="50" t="str">
        <f t="shared" si="8"/>
        <v/>
      </c>
    </row>
    <row r="29" spans="1:14" ht="13.5" thickTop="1">
      <c r="C29" s="1"/>
      <c r="D29" s="1"/>
      <c r="E29" s="1"/>
      <c r="F29" s="1"/>
      <c r="G29" s="1"/>
      <c r="H29" s="1"/>
      <c r="I29" s="1"/>
      <c r="J29" s="1"/>
      <c r="K29" s="1"/>
      <c r="L29" s="1"/>
      <c r="M29" s="18"/>
    </row>
    <row r="30" spans="1:14">
      <c r="M30" s="18"/>
    </row>
    <row r="31" spans="1:14" ht="16.5" thickBot="1">
      <c r="B31" s="35" t="s">
        <v>41</v>
      </c>
    </row>
    <row r="32" spans="1:14" ht="14.25" thickTop="1" thickBot="1">
      <c r="A32" s="19"/>
      <c r="B32" s="21"/>
      <c r="C32" s="21" t="str">
        <f>C18</f>
        <v>A</v>
      </c>
      <c r="D32" s="21" t="str">
        <f t="shared" ref="D32:L32" si="12">D18</f>
        <v>B</v>
      </c>
      <c r="E32" s="21" t="str">
        <f t="shared" si="12"/>
        <v>C</v>
      </c>
      <c r="F32" s="21" t="str">
        <f t="shared" si="12"/>
        <v>D</v>
      </c>
      <c r="G32" s="21" t="str">
        <f t="shared" si="12"/>
        <v/>
      </c>
      <c r="H32" s="21" t="str">
        <f t="shared" si="12"/>
        <v/>
      </c>
      <c r="I32" s="21" t="str">
        <f t="shared" si="12"/>
        <v/>
      </c>
      <c r="J32" s="21" t="str">
        <f t="shared" si="12"/>
        <v/>
      </c>
      <c r="K32" s="21" t="str">
        <f t="shared" si="12"/>
        <v/>
      </c>
      <c r="L32" s="21" t="str">
        <f t="shared" si="12"/>
        <v/>
      </c>
      <c r="M32" s="21" t="s">
        <v>42</v>
      </c>
      <c r="N32" s="22" t="s">
        <v>43</v>
      </c>
    </row>
    <row r="33" spans="1:14" ht="13.5" thickBot="1">
      <c r="A33" s="23">
        <v>1</v>
      </c>
      <c r="B33" s="24" t="str">
        <f>B19</f>
        <v>A</v>
      </c>
      <c r="C33" s="30">
        <f t="shared" ref="C33:C42" si="13">IF(C5="","",C5*$M$19)</f>
        <v>0.54802979505090776</v>
      </c>
      <c r="D33" s="30">
        <f>IF(D5="","",D5*$M$20)</f>
        <v>0.3936260255692115</v>
      </c>
      <c r="E33" s="30">
        <f>IF(E5="","",E5*$M$21)</f>
        <v>0.57471518830933477</v>
      </c>
      <c r="F33" s="30">
        <f>IF(F5="","",F5*$M$22)</f>
        <v>0.84238463376058526</v>
      </c>
      <c r="G33" s="30" t="str">
        <f>IF(G5="","",G5*$M$23)</f>
        <v/>
      </c>
      <c r="H33" s="30" t="str">
        <f>IF(H5="","",H5*$M$24)</f>
        <v/>
      </c>
      <c r="I33" s="30" t="str">
        <f t="shared" ref="I33:I38" si="14">IF(I5="","",I5*$M$25)</f>
        <v/>
      </c>
      <c r="J33" s="30" t="str">
        <f>IF(J5="","",J5*$M26)</f>
        <v/>
      </c>
      <c r="K33" s="30" t="str">
        <f>IF(K5="","",K5*$M27)</f>
        <v/>
      </c>
      <c r="L33" s="30" t="str">
        <f>IF(L5="","",L5*$M28)</f>
        <v/>
      </c>
      <c r="M33" s="30">
        <f>IF(C33="","",SUM(C33:L33))</f>
        <v>2.3587556426900393</v>
      </c>
      <c r="N33" s="33">
        <f t="shared" ref="N33:N42" si="15">IF(M33="","",M33/$M19)</f>
        <v>4.3040646037701817</v>
      </c>
    </row>
    <row r="34" spans="1:14" ht="13.5" thickBot="1">
      <c r="A34" s="23">
        <v>2</v>
      </c>
      <c r="B34" s="24" t="str">
        <f t="shared" ref="B34:B42" si="16">B20</f>
        <v>B</v>
      </c>
      <c r="C34" s="30">
        <f t="shared" si="13"/>
        <v>7.8289970721558244E-2</v>
      </c>
      <c r="D34" s="30">
        <f>IF(D5="","",D6*$M$20)</f>
        <v>5.6232289367030217E-2</v>
      </c>
      <c r="E34" s="30">
        <f t="shared" ref="E34:E41" si="17">IF(E6="","",E6*$M$21)</f>
        <v>3.8314345887288978E-2</v>
      </c>
      <c r="F34" s="30">
        <f t="shared" ref="F34:F42" si="18">IF(F6="","",F6*$M$22)</f>
        <v>5.6158975584039018E-2</v>
      </c>
      <c r="G34" s="30" t="str">
        <f>IF(G6="","",G6*$M$23)</f>
        <v/>
      </c>
      <c r="H34" s="30" t="str">
        <f t="shared" ref="H34:H42" si="19">IF(H6="","",H6*$M$24)</f>
        <v/>
      </c>
      <c r="I34" s="30" t="str">
        <f t="shared" si="14"/>
        <v/>
      </c>
      <c r="J34" s="30" t="str">
        <f t="shared" ref="J34:J42" si="20">IF(J6="","",J6*$M27)</f>
        <v/>
      </c>
      <c r="K34" s="30" t="str">
        <f t="shared" ref="K34:K42" si="21">IF(K6="","",K6*$M28)</f>
        <v/>
      </c>
      <c r="L34" s="30" t="str">
        <f t="shared" ref="L34:L41" si="22">IF(L6="","",L6*$M29)</f>
        <v/>
      </c>
      <c r="M34" s="30">
        <f>IF(C34="","",SUM(C34:L34))</f>
        <v>0.22899558155991648</v>
      </c>
      <c r="N34" s="33">
        <f t="shared" si="15"/>
        <v>4.0723147525659842</v>
      </c>
    </row>
    <row r="35" spans="1:14" ht="13.5" thickBot="1">
      <c r="A35" s="23">
        <v>3</v>
      </c>
      <c r="B35" s="24" t="str">
        <f t="shared" si="16"/>
        <v>C</v>
      </c>
      <c r="C35" s="30">
        <f t="shared" si="13"/>
        <v>0.10960595901018155</v>
      </c>
      <c r="D35" s="30">
        <f t="shared" ref="D35:D41" si="23">IF(D7="","",D7*$M$20)</f>
        <v>0.16869686810109064</v>
      </c>
      <c r="E35" s="30">
        <f>IF(E5="","",E7*$M$21)</f>
        <v>0.11494303766186695</v>
      </c>
      <c r="F35" s="30">
        <f t="shared" si="18"/>
        <v>7.0198719480048771E-2</v>
      </c>
      <c r="G35" s="30" t="str">
        <f>IF(G7="","",G7*$M$23)</f>
        <v/>
      </c>
      <c r="H35" s="30" t="str">
        <f t="shared" si="19"/>
        <v/>
      </c>
      <c r="I35" s="30" t="str">
        <f t="shared" si="14"/>
        <v/>
      </c>
      <c r="J35" s="30" t="str">
        <f t="shared" si="20"/>
        <v/>
      </c>
      <c r="K35" s="30" t="str">
        <f t="shared" si="21"/>
        <v/>
      </c>
      <c r="L35" s="30" t="str">
        <f t="shared" si="22"/>
        <v/>
      </c>
      <c r="M35" s="30">
        <f>IF(C35="","",SUM(C35:L35))</f>
        <v>0.46344458425318791</v>
      </c>
      <c r="N35" s="33">
        <f t="shared" si="15"/>
        <v>4.0319500309059473</v>
      </c>
    </row>
    <row r="36" spans="1:14" ht="13.5" thickBot="1">
      <c r="A36" s="23">
        <v>4</v>
      </c>
      <c r="B36" s="24" t="str">
        <f t="shared" si="16"/>
        <v>D</v>
      </c>
      <c r="C36" s="30">
        <f t="shared" si="13"/>
        <v>0.18267659835030259</v>
      </c>
      <c r="D36" s="30">
        <f t="shared" si="23"/>
        <v>0.2811614468351511</v>
      </c>
      <c r="E36" s="30">
        <f t="shared" si="17"/>
        <v>0.45977215064746779</v>
      </c>
      <c r="F36" s="30">
        <f>IF(F5="","",F8*$M$22)</f>
        <v>0.28079487792019509</v>
      </c>
      <c r="G36" s="30" t="str">
        <f>IF(G8="","",G8*$M$23)</f>
        <v/>
      </c>
      <c r="H36" s="30" t="str">
        <f t="shared" si="19"/>
        <v/>
      </c>
      <c r="I36" s="30" t="str">
        <f t="shared" si="14"/>
        <v/>
      </c>
      <c r="J36" s="30" t="str">
        <f t="shared" si="20"/>
        <v/>
      </c>
      <c r="K36" s="30" t="str">
        <f t="shared" si="21"/>
        <v/>
      </c>
      <c r="L36" s="30" t="str">
        <f t="shared" si="22"/>
        <v/>
      </c>
      <c r="M36" s="30">
        <f>IF(C36="","",SUM(C36:L36))</f>
        <v>1.2044050737531165</v>
      </c>
      <c r="N36" s="33">
        <f t="shared" si="15"/>
        <v>4.289270098778017</v>
      </c>
    </row>
    <row r="37" spans="1:14" ht="13.5" thickBot="1">
      <c r="A37" s="23">
        <v>5</v>
      </c>
      <c r="B37" s="24" t="str">
        <f t="shared" si="16"/>
        <v/>
      </c>
      <c r="C37" s="30" t="str">
        <f t="shared" si="13"/>
        <v/>
      </c>
      <c r="D37" s="30" t="str">
        <f t="shared" si="23"/>
        <v/>
      </c>
      <c r="E37" s="30" t="str">
        <f t="shared" si="17"/>
        <v/>
      </c>
      <c r="F37" s="30" t="str">
        <f t="shared" si="18"/>
        <v/>
      </c>
      <c r="G37" s="30" t="str">
        <f>IF(G5="","",G9*$M$23)</f>
        <v/>
      </c>
      <c r="H37" s="30" t="str">
        <f t="shared" si="19"/>
        <v/>
      </c>
      <c r="I37" s="30" t="str">
        <f t="shared" si="14"/>
        <v/>
      </c>
      <c r="J37" s="30" t="str">
        <f t="shared" si="20"/>
        <v/>
      </c>
      <c r="K37" s="30" t="str">
        <f t="shared" si="21"/>
        <v/>
      </c>
      <c r="L37" s="30" t="str">
        <f t="shared" si="22"/>
        <v/>
      </c>
      <c r="M37" s="30" t="str">
        <f>IF(C37="","",SUM(C37:L37))</f>
        <v/>
      </c>
      <c r="N37" s="33" t="str">
        <f t="shared" si="15"/>
        <v/>
      </c>
    </row>
    <row r="38" spans="1:14" ht="13.5" thickBot="1">
      <c r="A38" s="23">
        <v>6</v>
      </c>
      <c r="B38" s="24" t="str">
        <f t="shared" si="16"/>
        <v/>
      </c>
      <c r="C38" s="30" t="str">
        <f t="shared" si="13"/>
        <v/>
      </c>
      <c r="D38" s="30" t="str">
        <f t="shared" si="23"/>
        <v/>
      </c>
      <c r="E38" s="30" t="str">
        <f t="shared" si="17"/>
        <v/>
      </c>
      <c r="F38" s="30" t="str">
        <f t="shared" si="18"/>
        <v/>
      </c>
      <c r="G38" s="30" t="str">
        <f>IF(G10="","",G10*$M$23)</f>
        <v/>
      </c>
      <c r="H38" s="30" t="str">
        <f>IF(H5="","",H10*$M$24)</f>
        <v/>
      </c>
      <c r="I38" s="30" t="str">
        <f t="shared" si="14"/>
        <v/>
      </c>
      <c r="J38" s="30" t="str">
        <f t="shared" si="20"/>
        <v/>
      </c>
      <c r="K38" s="30" t="str">
        <f t="shared" si="21"/>
        <v/>
      </c>
      <c r="L38" s="30" t="str">
        <f t="shared" si="22"/>
        <v/>
      </c>
      <c r="M38" s="30" t="str">
        <f>IF(C38="","",SUM(C38:F38))</f>
        <v/>
      </c>
      <c r="N38" s="33" t="str">
        <f t="shared" si="15"/>
        <v/>
      </c>
    </row>
    <row r="39" spans="1:14" ht="13.5" thickBot="1">
      <c r="A39" s="23">
        <v>7</v>
      </c>
      <c r="B39" s="24" t="str">
        <f t="shared" si="16"/>
        <v/>
      </c>
      <c r="C39" s="30" t="str">
        <f t="shared" si="13"/>
        <v/>
      </c>
      <c r="D39" s="30" t="str">
        <f t="shared" si="23"/>
        <v/>
      </c>
      <c r="E39" s="30" t="str">
        <f t="shared" si="17"/>
        <v/>
      </c>
      <c r="F39" s="30" t="str">
        <f t="shared" si="18"/>
        <v/>
      </c>
      <c r="G39" s="30" t="str">
        <f>IF(G11="","",G11*$M$23)</f>
        <v/>
      </c>
      <c r="H39" s="30" t="str">
        <f t="shared" si="19"/>
        <v/>
      </c>
      <c r="I39" s="30" t="str">
        <f>IF(I5="","",I11*$M$25)</f>
        <v/>
      </c>
      <c r="J39" s="30" t="str">
        <f t="shared" si="20"/>
        <v/>
      </c>
      <c r="K39" s="30" t="str">
        <f t="shared" si="21"/>
        <v/>
      </c>
      <c r="L39" s="30" t="str">
        <f t="shared" si="22"/>
        <v/>
      </c>
      <c r="M39" s="30" t="str">
        <f>IF(C39="","",SUM(C39:F39))</f>
        <v/>
      </c>
      <c r="N39" s="33" t="str">
        <f t="shared" si="15"/>
        <v/>
      </c>
    </row>
    <row r="40" spans="1:14" ht="13.5" thickBot="1">
      <c r="A40" s="23">
        <v>8</v>
      </c>
      <c r="B40" s="24" t="str">
        <f t="shared" si="16"/>
        <v/>
      </c>
      <c r="C40" s="30" t="str">
        <f t="shared" si="13"/>
        <v/>
      </c>
      <c r="D40" s="30" t="str">
        <f t="shared" si="23"/>
        <v/>
      </c>
      <c r="E40" s="30" t="str">
        <f t="shared" si="17"/>
        <v/>
      </c>
      <c r="F40" s="30" t="str">
        <f t="shared" si="18"/>
        <v/>
      </c>
      <c r="G40" s="30" t="str">
        <f>IF(G12="","",G12*$M$23)</f>
        <v/>
      </c>
      <c r="H40" s="30" t="str">
        <f t="shared" si="19"/>
        <v/>
      </c>
      <c r="I40" s="30" t="str">
        <f>IF(I12="","",I12*$M$25)</f>
        <v/>
      </c>
      <c r="J40" s="30" t="str">
        <f>IF(J5="","",J12*$M33)</f>
        <v/>
      </c>
      <c r="K40" s="30" t="str">
        <f t="shared" si="21"/>
        <v/>
      </c>
      <c r="L40" s="30" t="str">
        <f t="shared" si="22"/>
        <v/>
      </c>
      <c r="M40" s="30" t="str">
        <f>IF(C40="","",SUM(C40:F40))</f>
        <v/>
      </c>
      <c r="N40" s="33" t="str">
        <f t="shared" si="15"/>
        <v/>
      </c>
    </row>
    <row r="41" spans="1:14" ht="13.5" thickBot="1">
      <c r="A41" s="23">
        <v>9</v>
      </c>
      <c r="B41" s="24" t="str">
        <f t="shared" si="16"/>
        <v/>
      </c>
      <c r="C41" s="30" t="str">
        <f t="shared" si="13"/>
        <v/>
      </c>
      <c r="D41" s="30" t="str">
        <f t="shared" si="23"/>
        <v/>
      </c>
      <c r="E41" s="30" t="str">
        <f t="shared" si="17"/>
        <v/>
      </c>
      <c r="F41" s="30" t="str">
        <f t="shared" si="18"/>
        <v/>
      </c>
      <c r="G41" s="30" t="str">
        <f>IF(G13="","",G13*$M$23)</f>
        <v/>
      </c>
      <c r="H41" s="30" t="str">
        <f t="shared" si="19"/>
        <v/>
      </c>
      <c r="I41" s="30" t="str">
        <f>IF(I13="","",I13*$M$25)</f>
        <v/>
      </c>
      <c r="J41" s="30" t="str">
        <f t="shared" si="20"/>
        <v/>
      </c>
      <c r="K41" s="30" t="str">
        <f>IF(K5="","",K13*$M35)</f>
        <v/>
      </c>
      <c r="L41" s="30" t="str">
        <f t="shared" si="22"/>
        <v/>
      </c>
      <c r="M41" s="30" t="str">
        <f>IF(C41="","",SUM(C41:F41))</f>
        <v/>
      </c>
      <c r="N41" s="33" t="str">
        <f t="shared" si="15"/>
        <v/>
      </c>
    </row>
    <row r="42" spans="1:14" ht="13.5" thickBot="1">
      <c r="A42" s="27">
        <v>10</v>
      </c>
      <c r="B42" s="24" t="str">
        <f t="shared" si="16"/>
        <v/>
      </c>
      <c r="C42" s="30" t="str">
        <f t="shared" si="13"/>
        <v/>
      </c>
      <c r="D42" s="30" t="str">
        <f>IF(D14="","",D14*$M$19)</f>
        <v/>
      </c>
      <c r="E42" s="30" t="str">
        <f>IF(E14="","",E14*$M$19)</f>
        <v/>
      </c>
      <c r="F42" s="30" t="str">
        <f t="shared" si="18"/>
        <v/>
      </c>
      <c r="G42" s="30" t="str">
        <f>IF(G14="","",G14*$M$19)</f>
        <v/>
      </c>
      <c r="H42" s="30" t="str">
        <f t="shared" si="19"/>
        <v/>
      </c>
      <c r="I42" s="30" t="str">
        <f>IF(I14="","",I14*$M$25)</f>
        <v/>
      </c>
      <c r="J42" s="30" t="str">
        <f t="shared" si="20"/>
        <v/>
      </c>
      <c r="K42" s="30" t="str">
        <f t="shared" si="21"/>
        <v/>
      </c>
      <c r="L42" s="30" t="str">
        <f>IF(L5="","",L14*$M37)</f>
        <v/>
      </c>
      <c r="M42" s="30" t="str">
        <f>IF(C42="","",SUM(C42:F42))</f>
        <v/>
      </c>
      <c r="N42" s="33" t="str">
        <f t="shared" si="15"/>
        <v/>
      </c>
    </row>
    <row r="43" spans="1:14" ht="13.5" thickTop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C44" s="1"/>
      <c r="D44" s="1"/>
      <c r="E44" s="1"/>
      <c r="F44" s="1"/>
      <c r="G44" s="1"/>
      <c r="H44" s="1"/>
      <c r="I44" s="1"/>
      <c r="J44" s="1"/>
      <c r="K44" s="1"/>
      <c r="L44" s="1"/>
      <c r="M44" s="1" t="s">
        <v>44</v>
      </c>
      <c r="N44" s="1">
        <f>COUNTA(B5:B14)</f>
        <v>4</v>
      </c>
    </row>
    <row r="45" spans="1:14">
      <c r="C45" s="1"/>
      <c r="M45" s="43" t="s">
        <v>45</v>
      </c>
      <c r="N45" s="2">
        <f>(SUM(N33:N42))/(COUNT(N33:N42))</f>
        <v>4.1743998715050328</v>
      </c>
    </row>
    <row r="46" spans="1:14">
      <c r="M46" t="s">
        <v>46</v>
      </c>
      <c r="N46" s="2">
        <f>(N45-N44)/(N44-1)</f>
        <v>5.8133290501677592E-2</v>
      </c>
    </row>
    <row r="47" spans="1:14">
      <c r="M47" s="4" t="s">
        <v>47</v>
      </c>
      <c r="N47" s="10">
        <f>N46/N48</f>
        <v>6.4592545001863996E-2</v>
      </c>
    </row>
    <row r="48" spans="1:14">
      <c r="G48" s="4"/>
      <c r="H48" s="5"/>
      <c r="M48" t="s">
        <v>48</v>
      </c>
      <c r="N48">
        <f>IF(N44=B53,C53,IF(N44=B54,C54,IF(N44=B55,C55,IF(N44=B56,C56,IF(N44=B57,C57,IF(N44=B58,C58,IF(N44=B59,C59,IF(N44=B60,C60,C61))))))))</f>
        <v>0.9</v>
      </c>
    </row>
    <row r="49" spans="2:8">
      <c r="G49" s="4"/>
      <c r="H49" s="5"/>
    </row>
    <row r="50" spans="2:8">
      <c r="B50" t="s">
        <v>49</v>
      </c>
    </row>
    <row r="51" spans="2:8">
      <c r="B51" s="3" t="s">
        <v>50</v>
      </c>
      <c r="C51" t="s">
        <v>51</v>
      </c>
    </row>
    <row r="52" spans="2:8">
      <c r="B52">
        <v>1</v>
      </c>
      <c r="C52">
        <v>0</v>
      </c>
      <c r="D52">
        <v>1</v>
      </c>
    </row>
    <row r="53" spans="2:8">
      <c r="B53">
        <v>2</v>
      </c>
      <c r="C53">
        <v>0</v>
      </c>
      <c r="D53">
        <v>2</v>
      </c>
    </row>
    <row r="54" spans="2:8">
      <c r="B54">
        <v>3</v>
      </c>
      <c r="C54">
        <v>0.57999999999999996</v>
      </c>
      <c r="D54">
        <v>3</v>
      </c>
    </row>
    <row r="55" spans="2:8">
      <c r="B55">
        <v>4</v>
      </c>
      <c r="C55" s="1">
        <v>0.9</v>
      </c>
      <c r="D55">
        <v>4</v>
      </c>
    </row>
    <row r="56" spans="2:8">
      <c r="B56">
        <v>5</v>
      </c>
      <c r="C56">
        <v>1.1200000000000001</v>
      </c>
      <c r="D56">
        <v>5</v>
      </c>
    </row>
    <row r="57" spans="2:8">
      <c r="B57">
        <v>6</v>
      </c>
      <c r="C57">
        <v>1.24</v>
      </c>
      <c r="D57">
        <v>6</v>
      </c>
    </row>
    <row r="58" spans="2:8">
      <c r="B58">
        <v>7</v>
      </c>
      <c r="C58">
        <v>1.32</v>
      </c>
      <c r="D58">
        <v>7</v>
      </c>
    </row>
    <row r="59" spans="2:8">
      <c r="B59">
        <v>8</v>
      </c>
      <c r="C59">
        <v>1.41</v>
      </c>
      <c r="D59">
        <v>8</v>
      </c>
    </row>
    <row r="60" spans="2:8">
      <c r="B60">
        <v>9</v>
      </c>
      <c r="C60">
        <v>1.45</v>
      </c>
      <c r="D60">
        <v>9</v>
      </c>
    </row>
    <row r="61" spans="2:8">
      <c r="B61">
        <v>10</v>
      </c>
      <c r="C61">
        <v>1.49</v>
      </c>
      <c r="D61">
        <v>10</v>
      </c>
    </row>
  </sheetData>
  <phoneticPr fontId="9" type="noConversion"/>
  <pageMargins left="0.75" right="0.75" top="1" bottom="1" header="0.5" footer="0.5"/>
  <pageSetup scale="71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workbookViewId="0">
      <selection activeCell="G20" sqref="G20"/>
    </sheetView>
  </sheetViews>
  <sheetFormatPr defaultColWidth="8.85546875" defaultRowHeight="12.75"/>
  <cols>
    <col min="1" max="5" width="8.85546875" customWidth="1"/>
    <col min="6" max="6" width="12" bestFit="1" customWidth="1"/>
  </cols>
  <sheetData>
    <row r="1" spans="1:6" ht="18">
      <c r="A1" s="6" t="s">
        <v>47</v>
      </c>
      <c r="B1" s="7">
        <f>G26</f>
        <v>6.4592545001863996E-2</v>
      </c>
    </row>
    <row r="2" spans="1:6" ht="18">
      <c r="A2" s="6"/>
      <c r="B2" s="7"/>
    </row>
    <row r="3" spans="1:6">
      <c r="A3" s="4" t="s">
        <v>29</v>
      </c>
    </row>
    <row r="4" spans="1:6">
      <c r="B4" t="s">
        <v>34</v>
      </c>
      <c r="C4" t="s">
        <v>35</v>
      </c>
      <c r="D4" t="s">
        <v>36</v>
      </c>
      <c r="E4" t="s">
        <v>37</v>
      </c>
    </row>
    <row r="5" spans="1:6">
      <c r="A5" t="s">
        <v>34</v>
      </c>
      <c r="B5" s="17">
        <v>1</v>
      </c>
      <c r="C5" s="2">
        <v>7</v>
      </c>
      <c r="D5" s="2">
        <v>5</v>
      </c>
      <c r="E5" s="2">
        <v>3</v>
      </c>
    </row>
    <row r="6" spans="1:6">
      <c r="A6" t="s">
        <v>35</v>
      </c>
      <c r="B6" s="2">
        <f>1/7</f>
        <v>0.14285714285714285</v>
      </c>
      <c r="C6" s="17">
        <v>1</v>
      </c>
      <c r="D6" s="2">
        <f>1/3</f>
        <v>0.33333333333333331</v>
      </c>
      <c r="E6" s="2">
        <f>1/5</f>
        <v>0.2</v>
      </c>
      <c r="F6">
        <f>1/E6</f>
        <v>5</v>
      </c>
    </row>
    <row r="7" spans="1:6">
      <c r="A7" t="s">
        <v>36</v>
      </c>
      <c r="B7" s="2">
        <f>1/5</f>
        <v>0.2</v>
      </c>
      <c r="C7" s="2">
        <v>3</v>
      </c>
      <c r="D7" s="17">
        <v>1</v>
      </c>
      <c r="E7" s="2">
        <f>1/4</f>
        <v>0.25</v>
      </c>
    </row>
    <row r="8" spans="1:6">
      <c r="A8" t="s">
        <v>37</v>
      </c>
      <c r="B8" s="2">
        <f>1/3</f>
        <v>0.33333333333333331</v>
      </c>
      <c r="C8" s="2">
        <v>5</v>
      </c>
      <c r="D8" s="2">
        <v>4</v>
      </c>
      <c r="E8" s="17">
        <v>1</v>
      </c>
    </row>
    <row r="9" spans="1:6">
      <c r="A9" t="s">
        <v>38</v>
      </c>
      <c r="B9" s="2">
        <f>SUM(B5:B8)</f>
        <v>1.676190476190476</v>
      </c>
      <c r="C9" s="2">
        <f>SUM(C5:C8)</f>
        <v>16</v>
      </c>
      <c r="D9" s="2">
        <f>SUM(D5:D8)</f>
        <v>10.333333333333332</v>
      </c>
      <c r="E9" s="2">
        <f>SUM(E5:E8)</f>
        <v>4.45</v>
      </c>
    </row>
    <row r="11" spans="1:6">
      <c r="A11" s="4" t="s">
        <v>39</v>
      </c>
    </row>
    <row r="12" spans="1:6">
      <c r="B12" t="s">
        <v>34</v>
      </c>
      <c r="C12" t="s">
        <v>35</v>
      </c>
      <c r="D12" t="s">
        <v>36</v>
      </c>
      <c r="E12" t="s">
        <v>37</v>
      </c>
      <c r="F12" t="s">
        <v>40</v>
      </c>
    </row>
    <row r="13" spans="1:6">
      <c r="A13" t="s">
        <v>34</v>
      </c>
      <c r="B13" s="1">
        <f>B5/B$9</f>
        <v>0.59659090909090917</v>
      </c>
      <c r="C13" s="1">
        <f>C5/C$9</f>
        <v>0.4375</v>
      </c>
      <c r="D13" s="1">
        <f>D5/D$9</f>
        <v>0.48387096774193555</v>
      </c>
      <c r="E13" s="1">
        <f>E5/E$9</f>
        <v>0.6741573033707865</v>
      </c>
      <c r="F13" s="18">
        <f>AVERAGE(B13:E13)</f>
        <v>0.54802979505090776</v>
      </c>
    </row>
    <row r="14" spans="1:6">
      <c r="A14" t="s">
        <v>35</v>
      </c>
      <c r="B14" s="1">
        <f t="shared" ref="B14:E15" si="0">B6/B$9</f>
        <v>8.5227272727272735E-2</v>
      </c>
      <c r="C14" s="1">
        <f t="shared" si="0"/>
        <v>6.25E-2</v>
      </c>
      <c r="D14" s="1">
        <f t="shared" si="0"/>
        <v>3.2258064516129031E-2</v>
      </c>
      <c r="E14" s="1">
        <f t="shared" si="0"/>
        <v>4.49438202247191E-2</v>
      </c>
      <c r="F14" s="18">
        <f>AVERAGE(B14:E14)</f>
        <v>5.6232289367030217E-2</v>
      </c>
    </row>
    <row r="15" spans="1:6">
      <c r="A15" t="s">
        <v>36</v>
      </c>
      <c r="B15" s="1">
        <f t="shared" si="0"/>
        <v>0.11931818181818184</v>
      </c>
      <c r="C15" s="1">
        <f t="shared" si="0"/>
        <v>0.1875</v>
      </c>
      <c r="D15" s="1">
        <f t="shared" si="0"/>
        <v>9.6774193548387108E-2</v>
      </c>
      <c r="E15" s="1">
        <f t="shared" si="0"/>
        <v>5.6179775280898875E-2</v>
      </c>
      <c r="F15" s="18">
        <f>AVERAGE(B15:E15)</f>
        <v>0.11494303766186695</v>
      </c>
    </row>
    <row r="16" spans="1:6">
      <c r="A16" t="s">
        <v>37</v>
      </c>
      <c r="B16" s="1">
        <f>B8/B$9</f>
        <v>0.19886363636363638</v>
      </c>
      <c r="C16" s="1">
        <f>C8/C$9</f>
        <v>0.3125</v>
      </c>
      <c r="D16" s="1">
        <f>D8/D$9</f>
        <v>0.38709677419354843</v>
      </c>
      <c r="E16" s="1">
        <f>E8/E$9</f>
        <v>0.2247191011235955</v>
      </c>
      <c r="F16" s="18">
        <f>AVERAGE(B16:E16)</f>
        <v>0.28079487792019509</v>
      </c>
    </row>
    <row r="17" spans="1:8">
      <c r="F17" s="18">
        <f>SUM(F13:F16)</f>
        <v>1</v>
      </c>
    </row>
    <row r="18" spans="1:8">
      <c r="A18" s="4" t="s">
        <v>41</v>
      </c>
    </row>
    <row r="19" spans="1:8">
      <c r="B19" t="s">
        <v>34</v>
      </c>
      <c r="C19" t="s">
        <v>35</v>
      </c>
      <c r="D19" t="s">
        <v>36</v>
      </c>
      <c r="E19" t="s">
        <v>37</v>
      </c>
      <c r="F19" t="s">
        <v>42</v>
      </c>
      <c r="G19" t="s">
        <v>43</v>
      </c>
    </row>
    <row r="20" spans="1:8">
      <c r="A20" t="s">
        <v>34</v>
      </c>
      <c r="B20" s="1">
        <f>B5*$F$13</f>
        <v>0.54802979505090776</v>
      </c>
      <c r="C20" s="1">
        <f>C5*$F$14</f>
        <v>0.3936260255692115</v>
      </c>
      <c r="D20" s="1">
        <f>D5*$F$15</f>
        <v>0.57471518830933477</v>
      </c>
      <c r="E20" s="1">
        <f>E5*$F$16</f>
        <v>0.84238463376058526</v>
      </c>
      <c r="F20" s="1">
        <f>SUM(B20:E20)</f>
        <v>2.3587556426900393</v>
      </c>
      <c r="G20" s="1">
        <f>F20/$F13</f>
        <v>4.3040646037701817</v>
      </c>
      <c r="H20" s="1"/>
    </row>
    <row r="21" spans="1:8">
      <c r="A21" t="s">
        <v>35</v>
      </c>
      <c r="B21" s="1">
        <f>B6*$F$13</f>
        <v>7.8289970721558244E-2</v>
      </c>
      <c r="C21" s="1">
        <f>C6*$F$14</f>
        <v>5.6232289367030217E-2</v>
      </c>
      <c r="D21" s="1">
        <f>D6*$F$15</f>
        <v>3.8314345887288978E-2</v>
      </c>
      <c r="E21" s="1">
        <f>E6*$F$16</f>
        <v>5.6158975584039018E-2</v>
      </c>
      <c r="F21" s="1">
        <f>SUM(B21:E21)</f>
        <v>0.22899558155991648</v>
      </c>
      <c r="G21" s="1">
        <f>F21/$F14</f>
        <v>4.0723147525659842</v>
      </c>
      <c r="H21" s="1"/>
    </row>
    <row r="22" spans="1:8">
      <c r="A22" t="s">
        <v>36</v>
      </c>
      <c r="B22" s="1">
        <f>B7*$F$13</f>
        <v>0.10960595901018155</v>
      </c>
      <c r="C22" s="1">
        <f>C7*$F$14</f>
        <v>0.16869686810109064</v>
      </c>
      <c r="D22" s="1">
        <f>D7*$F$15</f>
        <v>0.11494303766186695</v>
      </c>
      <c r="E22" s="1">
        <f>E7*$F$16</f>
        <v>7.0198719480048771E-2</v>
      </c>
      <c r="F22" s="1">
        <f>SUM(B22:E22)</f>
        <v>0.46344458425318791</v>
      </c>
      <c r="G22" s="1">
        <f>F22/$F15</f>
        <v>4.0319500309059473</v>
      </c>
      <c r="H22" s="1"/>
    </row>
    <row r="23" spans="1:8">
      <c r="A23" t="s">
        <v>37</v>
      </c>
      <c r="B23" s="1">
        <f>B8*$F$13</f>
        <v>0.18267659835030259</v>
      </c>
      <c r="C23" s="1">
        <f>C8*$F$14</f>
        <v>0.2811614468351511</v>
      </c>
      <c r="D23" s="1">
        <f>D8*$F$15</f>
        <v>0.45977215064746779</v>
      </c>
      <c r="E23" s="1">
        <f>E8*$F$16</f>
        <v>0.28079487792019509</v>
      </c>
      <c r="F23" s="1">
        <f>SUM(B23:E23)</f>
        <v>1.2044050737531165</v>
      </c>
      <c r="G23" s="1">
        <f>F23/$F16</f>
        <v>4.289270098778017</v>
      </c>
      <c r="H23" s="1"/>
    </row>
    <row r="24" spans="1:8">
      <c r="B24" s="1"/>
      <c r="F24" t="s">
        <v>45</v>
      </c>
      <c r="G24" s="2">
        <f>AVERAGE(G20:G23)</f>
        <v>4.1743998715050328</v>
      </c>
    </row>
    <row r="25" spans="1:8">
      <c r="F25" t="s">
        <v>46</v>
      </c>
      <c r="G25" s="2">
        <f>(G24-4)/(4-1)</f>
        <v>5.8133290501677592E-2</v>
      </c>
    </row>
    <row r="26" spans="1:8">
      <c r="F26" s="4" t="s">
        <v>47</v>
      </c>
      <c r="G26" s="10">
        <f>G25/B34</f>
        <v>6.4592545001863996E-2</v>
      </c>
    </row>
    <row r="27" spans="1:8">
      <c r="F27" s="4"/>
      <c r="G27" s="5"/>
    </row>
    <row r="28" spans="1:8">
      <c r="F28" s="4"/>
      <c r="G28" s="5"/>
    </row>
    <row r="29" spans="1:8">
      <c r="A29" t="s">
        <v>49</v>
      </c>
    </row>
    <row r="30" spans="1:8" ht="25.5">
      <c r="A30" s="3" t="s">
        <v>50</v>
      </c>
      <c r="B30" t="s">
        <v>51</v>
      </c>
    </row>
    <row r="31" spans="1:8">
      <c r="A31">
        <v>1</v>
      </c>
      <c r="B31">
        <v>0</v>
      </c>
    </row>
    <row r="32" spans="1:8">
      <c r="A32">
        <v>2</v>
      </c>
      <c r="B32">
        <v>0</v>
      </c>
    </row>
    <row r="33" spans="1:2">
      <c r="A33">
        <v>3</v>
      </c>
      <c r="B33">
        <v>0.57999999999999996</v>
      </c>
    </row>
    <row r="34" spans="1:2">
      <c r="A34">
        <v>4</v>
      </c>
      <c r="B34" s="1">
        <v>0.9</v>
      </c>
    </row>
    <row r="35" spans="1:2">
      <c r="A35">
        <v>5</v>
      </c>
      <c r="B35">
        <v>1.1200000000000001</v>
      </c>
    </row>
    <row r="36" spans="1:2">
      <c r="A36">
        <v>6</v>
      </c>
      <c r="B36">
        <v>1.24</v>
      </c>
    </row>
    <row r="37" spans="1:2">
      <c r="A37">
        <v>7</v>
      </c>
      <c r="B37">
        <v>1.32</v>
      </c>
    </row>
    <row r="38" spans="1:2">
      <c r="A38">
        <v>8</v>
      </c>
      <c r="B38">
        <v>1.41</v>
      </c>
    </row>
    <row r="39" spans="1:2">
      <c r="A39">
        <v>9</v>
      </c>
      <c r="B39">
        <v>1.45</v>
      </c>
    </row>
    <row r="40" spans="1:2">
      <c r="A40">
        <v>10</v>
      </c>
      <c r="B40">
        <v>1.49</v>
      </c>
    </row>
  </sheetData>
  <phoneticPr fontId="0" type="noConversion"/>
  <pageMargins left="0.75" right="0.75" top="1" bottom="1" header="0.5" footer="0.5"/>
  <pageSetup orientation="portrait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opLeftCell="A4" workbookViewId="0">
      <selection activeCell="G26" sqref="G26"/>
    </sheetView>
  </sheetViews>
  <sheetFormatPr defaultColWidth="8.85546875" defaultRowHeight="12.75"/>
  <cols>
    <col min="1" max="6" width="8.85546875" customWidth="1"/>
    <col min="7" max="7" width="12" bestFit="1" customWidth="1"/>
  </cols>
  <sheetData>
    <row r="1" spans="1:8" ht="18">
      <c r="A1" s="6" t="s">
        <v>47</v>
      </c>
      <c r="B1" s="9">
        <f>H29</f>
        <v>4.4733864352637452E-2</v>
      </c>
      <c r="C1" t="s">
        <v>52</v>
      </c>
    </row>
    <row r="2" spans="1:8" ht="18">
      <c r="A2" s="6"/>
      <c r="B2" s="7"/>
    </row>
    <row r="3" spans="1:8">
      <c r="A3" s="4" t="s">
        <v>29</v>
      </c>
    </row>
    <row r="4" spans="1:8">
      <c r="B4" t="s">
        <v>34</v>
      </c>
      <c r="C4" t="s">
        <v>35</v>
      </c>
      <c r="D4" t="s">
        <v>36</v>
      </c>
      <c r="E4" t="s">
        <v>37</v>
      </c>
      <c r="F4" t="s">
        <v>53</v>
      </c>
    </row>
    <row r="5" spans="1:8">
      <c r="A5" t="s">
        <v>34</v>
      </c>
      <c r="B5" s="13">
        <v>1</v>
      </c>
      <c r="C5" s="1">
        <v>4</v>
      </c>
      <c r="D5" s="1">
        <v>1</v>
      </c>
      <c r="E5" s="1">
        <v>3</v>
      </c>
      <c r="F5" s="1">
        <v>1</v>
      </c>
    </row>
    <row r="6" spans="1:8">
      <c r="A6" t="s">
        <v>35</v>
      </c>
      <c r="B6" s="1">
        <f>1/C5</f>
        <v>0.25</v>
      </c>
      <c r="C6" s="13">
        <v>1</v>
      </c>
      <c r="D6" s="1">
        <v>0.2</v>
      </c>
      <c r="E6" s="1">
        <f>1/3</f>
        <v>0.33333333333333331</v>
      </c>
      <c r="F6" s="1">
        <v>0.25</v>
      </c>
    </row>
    <row r="7" spans="1:8">
      <c r="A7" t="s">
        <v>36</v>
      </c>
      <c r="B7" s="1">
        <f>1/D5</f>
        <v>1</v>
      </c>
      <c r="C7" s="1">
        <f>1/D6</f>
        <v>5</v>
      </c>
      <c r="D7" s="13">
        <v>1</v>
      </c>
      <c r="E7" s="1">
        <v>3</v>
      </c>
      <c r="F7" s="1">
        <v>3</v>
      </c>
    </row>
    <row r="8" spans="1:8">
      <c r="A8" t="s">
        <v>37</v>
      </c>
      <c r="B8" s="1">
        <f>1/E5</f>
        <v>0.33333333333333331</v>
      </c>
      <c r="C8" s="1">
        <f>1/E6</f>
        <v>3</v>
      </c>
      <c r="D8" s="1">
        <f>1/E7</f>
        <v>0.33333333333333331</v>
      </c>
      <c r="E8" s="13">
        <v>1</v>
      </c>
      <c r="F8" s="1">
        <f>1/3</f>
        <v>0.33333333333333331</v>
      </c>
    </row>
    <row r="9" spans="1:8">
      <c r="A9" t="s">
        <v>53</v>
      </c>
      <c r="B9" s="1">
        <f>1/F5</f>
        <v>1</v>
      </c>
      <c r="C9" s="1">
        <f>1/F6</f>
        <v>4</v>
      </c>
      <c r="D9" s="1">
        <f>1/F7</f>
        <v>0.33333333333333331</v>
      </c>
      <c r="E9" s="1">
        <f>1/F8</f>
        <v>3</v>
      </c>
      <c r="F9" s="13">
        <v>1</v>
      </c>
    </row>
    <row r="10" spans="1:8">
      <c r="A10" s="11" t="s">
        <v>38</v>
      </c>
      <c r="B10" s="12">
        <f>SUM(B5:B9)</f>
        <v>3.5833333333333335</v>
      </c>
      <c r="C10" s="12">
        <f>SUM(C5:C9)</f>
        <v>17</v>
      </c>
      <c r="D10" s="12">
        <f>SUM(D5:D9)</f>
        <v>2.8666666666666671</v>
      </c>
      <c r="E10" s="12">
        <f>SUM(E5:E9)</f>
        <v>10.333333333333334</v>
      </c>
      <c r="F10" s="12">
        <f>SUM(F5:F9)</f>
        <v>5.583333333333333</v>
      </c>
    </row>
    <row r="12" spans="1:8">
      <c r="A12" s="4" t="s">
        <v>39</v>
      </c>
    </row>
    <row r="13" spans="1:8">
      <c r="B13" t="s">
        <v>34</v>
      </c>
      <c r="C13" t="s">
        <v>35</v>
      </c>
      <c r="D13" t="s">
        <v>36</v>
      </c>
      <c r="E13" t="s">
        <v>37</v>
      </c>
      <c r="F13" t="s">
        <v>53</v>
      </c>
      <c r="G13" t="s">
        <v>40</v>
      </c>
    </row>
    <row r="14" spans="1:8">
      <c r="A14" t="s">
        <v>34</v>
      </c>
      <c r="B14" s="1">
        <f t="shared" ref="B14:E18" si="0">B5/B$10</f>
        <v>0.27906976744186046</v>
      </c>
      <c r="C14" s="1">
        <f t="shared" si="0"/>
        <v>0.23529411764705882</v>
      </c>
      <c r="D14" s="1">
        <f t="shared" si="0"/>
        <v>0.34883720930232553</v>
      </c>
      <c r="E14" s="1">
        <f t="shared" si="0"/>
        <v>0.29032258064516125</v>
      </c>
      <c r="F14" s="1">
        <f>F5/$F$10</f>
        <v>0.17910447761194032</v>
      </c>
      <c r="G14" s="8">
        <f>AVERAGE(B14:F14)</f>
        <v>0.26652563052966932</v>
      </c>
      <c r="H14" s="1"/>
    </row>
    <row r="15" spans="1:8">
      <c r="A15" t="s">
        <v>35</v>
      </c>
      <c r="B15" s="1">
        <f t="shared" si="0"/>
        <v>6.9767441860465115E-2</v>
      </c>
      <c r="C15" s="1">
        <f t="shared" si="0"/>
        <v>5.8823529411764705E-2</v>
      </c>
      <c r="D15" s="1">
        <f t="shared" si="0"/>
        <v>6.9767441860465115E-2</v>
      </c>
      <c r="E15" s="1">
        <f t="shared" si="0"/>
        <v>3.2258064516129031E-2</v>
      </c>
      <c r="F15" s="1">
        <f>F6/$F$10</f>
        <v>4.4776119402985079E-2</v>
      </c>
      <c r="G15" s="8">
        <f>AVERAGE(B15:F15)</f>
        <v>5.5078519410361806E-2</v>
      </c>
    </row>
    <row r="16" spans="1:8">
      <c r="A16" t="s">
        <v>36</v>
      </c>
      <c r="B16" s="1">
        <f t="shared" si="0"/>
        <v>0.27906976744186046</v>
      </c>
      <c r="C16" s="1">
        <f t="shared" si="0"/>
        <v>0.29411764705882354</v>
      </c>
      <c r="D16" s="1">
        <f t="shared" si="0"/>
        <v>0.34883720930232553</v>
      </c>
      <c r="E16" s="1">
        <f t="shared" si="0"/>
        <v>0.29032258064516125</v>
      </c>
      <c r="F16" s="1">
        <f>F7/$F$10</f>
        <v>0.53731343283582089</v>
      </c>
      <c r="G16" s="8">
        <f>AVERAGE(B16:F16)</f>
        <v>0.3499321274567983</v>
      </c>
    </row>
    <row r="17" spans="1:8">
      <c r="A17" t="s">
        <v>37</v>
      </c>
      <c r="B17" s="1">
        <f t="shared" si="0"/>
        <v>9.3023255813953473E-2</v>
      </c>
      <c r="C17" s="1">
        <f t="shared" si="0"/>
        <v>0.17647058823529413</v>
      </c>
      <c r="D17" s="1">
        <f t="shared" si="0"/>
        <v>0.11627906976744183</v>
      </c>
      <c r="E17" s="1">
        <f t="shared" si="0"/>
        <v>9.6774193548387094E-2</v>
      </c>
      <c r="F17" s="1">
        <f>F8/$F$10</f>
        <v>5.9701492537313432E-2</v>
      </c>
      <c r="G17" s="8">
        <f>AVERAGE(B17:F17)</f>
        <v>0.10844971998047799</v>
      </c>
    </row>
    <row r="18" spans="1:8">
      <c r="A18" t="s">
        <v>53</v>
      </c>
      <c r="B18" s="1">
        <f t="shared" si="0"/>
        <v>0.27906976744186046</v>
      </c>
      <c r="C18" s="1">
        <f t="shared" si="0"/>
        <v>0.23529411764705882</v>
      </c>
      <c r="D18" s="1">
        <f t="shared" si="0"/>
        <v>0.11627906976744183</v>
      </c>
      <c r="E18" s="1">
        <f t="shared" si="0"/>
        <v>0.29032258064516125</v>
      </c>
      <c r="F18" s="1">
        <f>F9/$F$10</f>
        <v>0.17910447761194032</v>
      </c>
      <c r="G18" s="8">
        <f>AVERAGE(B18:F18)</f>
        <v>0.22001400262269252</v>
      </c>
    </row>
    <row r="20" spans="1:8">
      <c r="A20" s="15" t="s">
        <v>41</v>
      </c>
    </row>
    <row r="21" spans="1:8">
      <c r="B21" s="16" t="s">
        <v>34</v>
      </c>
      <c r="C21" s="16" t="s">
        <v>35</v>
      </c>
      <c r="D21" s="16" t="s">
        <v>36</v>
      </c>
      <c r="E21" s="16" t="s">
        <v>37</v>
      </c>
      <c r="F21" s="16" t="s">
        <v>53</v>
      </c>
      <c r="G21" t="s">
        <v>42</v>
      </c>
      <c r="H21" t="s">
        <v>54</v>
      </c>
    </row>
    <row r="22" spans="1:8">
      <c r="A22" t="s">
        <v>34</v>
      </c>
      <c r="B22" s="1">
        <f>B5*$G$14</f>
        <v>0.26652563052966932</v>
      </c>
      <c r="C22" s="1">
        <f>C5*$G$15</f>
        <v>0.22031407764144723</v>
      </c>
      <c r="D22" s="1">
        <f>D5*$G$16</f>
        <v>0.3499321274567983</v>
      </c>
      <c r="E22" s="1">
        <f>E5*$G$17</f>
        <v>0.32534915994143399</v>
      </c>
      <c r="F22" s="1">
        <f>F5*$G$18</f>
        <v>0.22001400262269252</v>
      </c>
      <c r="G22" s="1">
        <f>SUM(B22:F22)</f>
        <v>1.3821349981920412</v>
      </c>
      <c r="H22" s="1">
        <f>G22/$G14</f>
        <v>5.1857489106969155</v>
      </c>
    </row>
    <row r="23" spans="1:8">
      <c r="A23" t="s">
        <v>35</v>
      </c>
      <c r="B23" s="1">
        <f>B6*$G$14</f>
        <v>6.663140763241733E-2</v>
      </c>
      <c r="C23" s="1">
        <f>C6*$G$15</f>
        <v>5.5078519410361806E-2</v>
      </c>
      <c r="D23" s="1">
        <f>D6*$G$16</f>
        <v>6.9986425491359666E-2</v>
      </c>
      <c r="E23" s="1">
        <f>E6*$G$17</f>
        <v>3.6149906660159326E-2</v>
      </c>
      <c r="F23" s="1">
        <f>F6*$G$18</f>
        <v>5.5003500655673131E-2</v>
      </c>
      <c r="G23" s="1">
        <f>SUM(B23:F23)</f>
        <v>0.28284975984997124</v>
      </c>
      <c r="H23" s="1">
        <f>G23/$G15</f>
        <v>5.1353914897857491</v>
      </c>
    </row>
    <row r="24" spans="1:8">
      <c r="A24" t="s">
        <v>36</v>
      </c>
      <c r="B24" s="1">
        <f>B7*$G$14</f>
        <v>0.26652563052966932</v>
      </c>
      <c r="C24" s="1">
        <f>C7*$G$15</f>
        <v>0.27539259705180902</v>
      </c>
      <c r="D24" s="1">
        <f>D7*$G$16</f>
        <v>0.3499321274567983</v>
      </c>
      <c r="E24" s="1">
        <f>E7*$G$17</f>
        <v>0.32534915994143399</v>
      </c>
      <c r="F24" s="1">
        <f>F7*$G$18</f>
        <v>0.66004200786807754</v>
      </c>
      <c r="G24" s="1">
        <f>SUM(B24:F24)</f>
        <v>1.8772415228477881</v>
      </c>
      <c r="H24" s="1">
        <f>G24/G16</f>
        <v>5.3645875172737529</v>
      </c>
    </row>
    <row r="25" spans="1:8">
      <c r="A25" t="s">
        <v>37</v>
      </c>
      <c r="B25" s="1">
        <f>B8*$G$14</f>
        <v>8.8841876843223103E-2</v>
      </c>
      <c r="C25" s="1">
        <f>C8*$G$15</f>
        <v>0.16523555823108543</v>
      </c>
      <c r="D25" s="1">
        <f>D8*$G$16</f>
        <v>0.11664404248559943</v>
      </c>
      <c r="E25" s="1">
        <f>E8*$G$17</f>
        <v>0.10844971998047799</v>
      </c>
      <c r="F25" s="1">
        <f>F8*$G$18</f>
        <v>7.3338000874230841E-2</v>
      </c>
      <c r="G25" s="1">
        <f>SUM(B25:F25)</f>
        <v>0.55250919841461676</v>
      </c>
      <c r="H25" s="1">
        <f>G25/G17</f>
        <v>5.0946115722020657</v>
      </c>
    </row>
    <row r="26" spans="1:8">
      <c r="A26" t="s">
        <v>53</v>
      </c>
      <c r="B26" s="1">
        <f>B9*$G$14</f>
        <v>0.26652563052966932</v>
      </c>
      <c r="C26" s="1">
        <f>C9*$G$15</f>
        <v>0.22031407764144723</v>
      </c>
      <c r="D26" s="1">
        <f>D9*$G$16</f>
        <v>0.11664404248559943</v>
      </c>
      <c r="E26" s="1">
        <f>E9*$G$17</f>
        <v>0.32534915994143399</v>
      </c>
      <c r="F26" s="1">
        <f>F9*$G$18</f>
        <v>0.22001400262269252</v>
      </c>
      <c r="G26" s="1">
        <f>SUM(B26:F26)</f>
        <v>1.1488469132208425</v>
      </c>
      <c r="H26" s="1">
        <f>G26/G18</f>
        <v>5.2216990715405904</v>
      </c>
    </row>
    <row r="27" spans="1:8">
      <c r="B27" s="1"/>
      <c r="G27" t="s">
        <v>45</v>
      </c>
      <c r="H27" s="2">
        <f>AVERAGE(H22:H26)</f>
        <v>5.2004077122998158</v>
      </c>
    </row>
    <row r="28" spans="1:8">
      <c r="G28" t="s">
        <v>46</v>
      </c>
      <c r="H28" s="2">
        <f>(H27-5)/4</f>
        <v>5.010192807495395E-2</v>
      </c>
    </row>
    <row r="29" spans="1:8">
      <c r="G29" s="4" t="s">
        <v>47</v>
      </c>
      <c r="H29" s="10">
        <f>H28/B37</f>
        <v>4.4733864352637452E-2</v>
      </c>
    </row>
    <row r="30" spans="1:8">
      <c r="G30" s="4"/>
      <c r="H30" s="5"/>
    </row>
    <row r="31" spans="1:8">
      <c r="A31" s="14" t="s">
        <v>55</v>
      </c>
    </row>
    <row r="32" spans="1:8" ht="25.5">
      <c r="A32" s="3" t="s">
        <v>50</v>
      </c>
      <c r="B32" s="14" t="s">
        <v>51</v>
      </c>
    </row>
    <row r="33" spans="1:2">
      <c r="A33">
        <v>1</v>
      </c>
      <c r="B33">
        <v>0</v>
      </c>
    </row>
    <row r="34" spans="1:2">
      <c r="A34">
        <v>2</v>
      </c>
      <c r="B34">
        <v>0</v>
      </c>
    </row>
    <row r="35" spans="1:2">
      <c r="A35">
        <v>3</v>
      </c>
      <c r="B35">
        <v>0.57999999999999996</v>
      </c>
    </row>
    <row r="36" spans="1:2">
      <c r="A36">
        <v>4</v>
      </c>
      <c r="B36" s="1">
        <v>0.9</v>
      </c>
    </row>
    <row r="37" spans="1:2">
      <c r="A37">
        <v>5</v>
      </c>
      <c r="B37">
        <v>1.1200000000000001</v>
      </c>
    </row>
    <row r="38" spans="1:2">
      <c r="A38">
        <v>6</v>
      </c>
      <c r="B38">
        <v>1.24</v>
      </c>
    </row>
    <row r="39" spans="1:2">
      <c r="A39">
        <v>7</v>
      </c>
      <c r="B39">
        <v>1.32</v>
      </c>
    </row>
    <row r="40" spans="1:2">
      <c r="A40">
        <v>8</v>
      </c>
      <c r="B40">
        <v>1.41</v>
      </c>
    </row>
    <row r="41" spans="1:2">
      <c r="A41">
        <v>9</v>
      </c>
      <c r="B41">
        <v>1.45</v>
      </c>
    </row>
    <row r="42" spans="1:2">
      <c r="A42">
        <v>10</v>
      </c>
      <c r="B42">
        <v>1.49</v>
      </c>
    </row>
  </sheetData>
  <phoneticPr fontId="0" type="noConversion"/>
  <pageMargins left="0.75" right="0.75" top="1" bottom="1" header="0.5" footer="0.5"/>
  <pageSetup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1"/>
  <sheetViews>
    <sheetView view="pageBreakPreview" topLeftCell="A9" zoomScale="60" zoomScaleNormal="100" workbookViewId="0">
      <selection activeCell="G9" sqref="G9"/>
    </sheetView>
  </sheetViews>
  <sheetFormatPr defaultColWidth="8.85546875" defaultRowHeight="12.75"/>
  <cols>
    <col min="1" max="1" width="9.140625" customWidth="1"/>
    <col min="2" max="2" width="26.42578125" customWidth="1"/>
    <col min="3" max="6" width="8.85546875" customWidth="1"/>
    <col min="7" max="7" width="12" bestFit="1" customWidth="1"/>
    <col min="8" max="13" width="8.85546875" customWidth="1"/>
    <col min="14" max="14" width="11.5703125" bestFit="1" customWidth="1"/>
  </cols>
  <sheetData>
    <row r="1" spans="1:12" ht="18">
      <c r="B1" s="44" t="s">
        <v>28</v>
      </c>
      <c r="C1" s="7">
        <f>N47</f>
        <v>4.4733864352637452E-2</v>
      </c>
      <c r="E1" s="6" t="str">
        <f>IF(C1&lt;0.1,"Reasonable Consistancy","Not Consistant")</f>
        <v>Reasonable Consistancy</v>
      </c>
    </row>
    <row r="2" spans="1:12" ht="18.75" thickBot="1">
      <c r="B2" s="35" t="s">
        <v>29</v>
      </c>
      <c r="C2" s="7"/>
    </row>
    <row r="3" spans="1:12" ht="14.25" thickTop="1" thickBot="1">
      <c r="A3" s="19" t="s">
        <v>30</v>
      </c>
      <c r="B3" s="20" t="s">
        <v>30</v>
      </c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2">
        <v>10</v>
      </c>
    </row>
    <row r="4" spans="1:12" ht="13.5" thickBot="1">
      <c r="A4" s="23"/>
      <c r="B4" s="24" t="s">
        <v>32</v>
      </c>
      <c r="C4" s="24" t="str">
        <f>T(B5)</f>
        <v>A</v>
      </c>
      <c r="D4" s="24" t="str">
        <f>T(B6)</f>
        <v>B</v>
      </c>
      <c r="E4" s="24" t="str">
        <f>T(B7)</f>
        <v>C</v>
      </c>
      <c r="F4" s="24" t="str">
        <f>T(B8)</f>
        <v>D</v>
      </c>
      <c r="G4" s="24" t="str">
        <f>T(B9)</f>
        <v>E</v>
      </c>
      <c r="H4" s="24" t="str">
        <f>T(B10)</f>
        <v/>
      </c>
      <c r="I4" s="24" t="str">
        <f>T(B11)</f>
        <v/>
      </c>
      <c r="J4" s="24" t="str">
        <f>T(B12)</f>
        <v/>
      </c>
      <c r="K4" s="24" t="str">
        <f>T(B13)</f>
        <v/>
      </c>
      <c r="L4" s="25" t="str">
        <f>T(B14)</f>
        <v/>
      </c>
    </row>
    <row r="5" spans="1:12" ht="13.5" thickBot="1">
      <c r="A5" s="23">
        <v>1</v>
      </c>
      <c r="B5" s="26" t="s">
        <v>34</v>
      </c>
      <c r="C5" s="38">
        <v>1</v>
      </c>
      <c r="D5" s="40">
        <v>4</v>
      </c>
      <c r="E5" s="40">
        <v>1</v>
      </c>
      <c r="F5" s="40">
        <v>3</v>
      </c>
      <c r="G5" s="40">
        <v>1</v>
      </c>
      <c r="H5" s="40"/>
      <c r="I5" s="40"/>
      <c r="J5" s="40"/>
      <c r="K5" s="40"/>
      <c r="L5" s="41"/>
    </row>
    <row r="6" spans="1:12" ht="13.5" thickBot="1">
      <c r="A6" s="23">
        <v>2</v>
      </c>
      <c r="B6" s="26" t="s">
        <v>35</v>
      </c>
      <c r="C6" s="30">
        <f>IF(D5="","",1/D5)</f>
        <v>0.25</v>
      </c>
      <c r="D6" s="38">
        <v>1</v>
      </c>
      <c r="E6" s="40">
        <v>0.2</v>
      </c>
      <c r="F6" s="40">
        <v>0.33333333333333331</v>
      </c>
      <c r="G6" s="40">
        <v>0.25</v>
      </c>
      <c r="H6" s="40"/>
      <c r="I6" s="40"/>
      <c r="J6" s="40"/>
      <c r="K6" s="40"/>
      <c r="L6" s="41"/>
    </row>
    <row r="7" spans="1:12" ht="13.5" thickBot="1">
      <c r="A7" s="23">
        <v>3</v>
      </c>
      <c r="B7" s="26" t="s">
        <v>36</v>
      </c>
      <c r="C7" s="30">
        <f>IF(E5="","",1/E5)</f>
        <v>1</v>
      </c>
      <c r="D7" s="30">
        <f>IF(E6="","",1/E6)</f>
        <v>5</v>
      </c>
      <c r="E7" s="38">
        <v>1</v>
      </c>
      <c r="F7" s="40">
        <v>3</v>
      </c>
      <c r="G7" s="40">
        <v>3</v>
      </c>
      <c r="H7" s="40"/>
      <c r="I7" s="40"/>
      <c r="J7" s="40"/>
      <c r="K7" s="40"/>
      <c r="L7" s="41"/>
    </row>
    <row r="8" spans="1:12" ht="13.5" thickBot="1">
      <c r="A8" s="23">
        <v>4</v>
      </c>
      <c r="B8" s="26" t="s">
        <v>37</v>
      </c>
      <c r="C8" s="30">
        <f>IF(F5="","",1/F5)</f>
        <v>0.33333333333333331</v>
      </c>
      <c r="D8" s="30">
        <f>IF(F6="","",1/F6)</f>
        <v>3</v>
      </c>
      <c r="E8" s="30">
        <f>IF(F7="","",1/F7)</f>
        <v>0.33333333333333331</v>
      </c>
      <c r="F8" s="38">
        <v>1</v>
      </c>
      <c r="G8" s="40">
        <v>0.33333333333333331</v>
      </c>
      <c r="H8" s="40"/>
      <c r="I8" s="40"/>
      <c r="J8" s="40"/>
      <c r="K8" s="40"/>
      <c r="L8" s="41"/>
    </row>
    <row r="9" spans="1:12" ht="13.5" thickBot="1">
      <c r="A9" s="23">
        <v>5</v>
      </c>
      <c r="B9" s="26" t="s">
        <v>53</v>
      </c>
      <c r="C9" s="30">
        <f>IF(G5="","",1/G5)</f>
        <v>1</v>
      </c>
      <c r="D9" s="30">
        <f>IF(G6="","",1/G6)</f>
        <v>4</v>
      </c>
      <c r="E9" s="30">
        <f>IF(G7="","",1/G7)</f>
        <v>0.33333333333333331</v>
      </c>
      <c r="F9" s="30">
        <f>IF(G8="","",1/G8)</f>
        <v>3</v>
      </c>
      <c r="G9" s="38">
        <v>1</v>
      </c>
      <c r="H9" s="40"/>
      <c r="I9" s="40"/>
      <c r="J9" s="40"/>
      <c r="K9" s="40"/>
      <c r="L9" s="41"/>
    </row>
    <row r="10" spans="1:12" ht="13.5" thickBot="1">
      <c r="A10" s="23">
        <v>6</v>
      </c>
      <c r="B10" s="26"/>
      <c r="C10" s="30" t="str">
        <f>IF(H5="","",1/G6)</f>
        <v/>
      </c>
      <c r="D10" s="30" t="str">
        <f>IF(H6="","",1/H6)</f>
        <v/>
      </c>
      <c r="E10" s="30" t="str">
        <f>IF(H7="","",1/H7)</f>
        <v/>
      </c>
      <c r="F10" s="30" t="str">
        <f>IF(H8="","",1/H8)</f>
        <v/>
      </c>
      <c r="G10" s="30" t="str">
        <f>IF(H9="","",1/H9)</f>
        <v/>
      </c>
      <c r="H10" s="38">
        <v>1</v>
      </c>
      <c r="I10" s="40"/>
      <c r="J10" s="40"/>
      <c r="K10" s="40"/>
      <c r="L10" s="41"/>
    </row>
    <row r="11" spans="1:12" ht="13.5" thickBot="1">
      <c r="A11" s="23">
        <v>7</v>
      </c>
      <c r="B11" s="26"/>
      <c r="C11" s="30" t="str">
        <f>IF(I5="","",1/G7)</f>
        <v/>
      </c>
      <c r="D11" s="30" t="str">
        <f>IF(I6="","",1/I6)</f>
        <v/>
      </c>
      <c r="E11" s="30" t="str">
        <f>IF(I7="","",1/I7)</f>
        <v/>
      </c>
      <c r="F11" s="30" t="str">
        <f>IF(I8="","",1/I8)</f>
        <v/>
      </c>
      <c r="G11" s="30" t="str">
        <f>IF(I9="","",1/I9)</f>
        <v/>
      </c>
      <c r="H11" s="30" t="str">
        <f>IF(I10="","",1/I10)</f>
        <v/>
      </c>
      <c r="I11" s="38">
        <v>1</v>
      </c>
      <c r="J11" s="42"/>
      <c r="K11" s="40"/>
      <c r="L11" s="41"/>
    </row>
    <row r="12" spans="1:12" ht="13.5" thickBot="1">
      <c r="A12" s="23">
        <v>8</v>
      </c>
      <c r="B12" s="26"/>
      <c r="C12" s="30" t="str">
        <f>IF(J5="","",1/G8)</f>
        <v/>
      </c>
      <c r="D12" s="30" t="str">
        <f>IF(J6="","",1/J6)</f>
        <v/>
      </c>
      <c r="E12" s="30" t="str">
        <f>IF(J7="","",1/J7)</f>
        <v/>
      </c>
      <c r="F12" s="30" t="str">
        <f>IF(J8="","",1/J8)</f>
        <v/>
      </c>
      <c r="G12" s="30" t="str">
        <f>IF(J9="","",1/J9)</f>
        <v/>
      </c>
      <c r="H12" s="30" t="str">
        <f>IF(J10="","",1/J10)</f>
        <v/>
      </c>
      <c r="I12" s="30" t="str">
        <f>IF(J11="","",1/J11)</f>
        <v/>
      </c>
      <c r="J12" s="38">
        <v>1</v>
      </c>
      <c r="K12" s="40"/>
      <c r="L12" s="41"/>
    </row>
    <row r="13" spans="1:12" ht="13.5" thickBot="1">
      <c r="A13" s="23">
        <v>9</v>
      </c>
      <c r="B13" s="26"/>
      <c r="C13" s="30" t="str">
        <f>IF(K5="","",1/G9)</f>
        <v/>
      </c>
      <c r="D13" s="30" t="str">
        <f>IF(K6="","",1/K6)</f>
        <v/>
      </c>
      <c r="E13" s="30" t="str">
        <f>IF(K7="","",1/K7)</f>
        <v/>
      </c>
      <c r="F13" s="30" t="str">
        <f>IF(K8="","",1/K8)</f>
        <v/>
      </c>
      <c r="G13" s="30" t="str">
        <f>IF(K9="","",1/K9)</f>
        <v/>
      </c>
      <c r="H13" s="30" t="str">
        <f>IF(K10="","",1/K10)</f>
        <v/>
      </c>
      <c r="I13" s="30" t="str">
        <f>IF(K11="","",1/K11)</f>
        <v/>
      </c>
      <c r="J13" s="30" t="str">
        <f>IF(K12="","",1/K12)</f>
        <v/>
      </c>
      <c r="K13" s="38">
        <v>1</v>
      </c>
      <c r="L13" s="41"/>
    </row>
    <row r="14" spans="1:12" ht="13.5" thickBot="1">
      <c r="A14" s="23">
        <v>10</v>
      </c>
      <c r="B14" s="26"/>
      <c r="C14" s="30" t="str">
        <f>IF(L5="","",1/G10)</f>
        <v/>
      </c>
      <c r="D14" s="30" t="str">
        <f>IF(L6="","",1/L6)</f>
        <v/>
      </c>
      <c r="E14" s="30" t="str">
        <f>IF(L7="","",1/L7)</f>
        <v/>
      </c>
      <c r="F14" s="30" t="str">
        <f>IF(L8="","",1/L8)</f>
        <v/>
      </c>
      <c r="G14" s="30" t="str">
        <f>IF(L9="","",1/L9)</f>
        <v/>
      </c>
      <c r="H14" s="30" t="str">
        <f>IF(L10="","",1/L10)</f>
        <v/>
      </c>
      <c r="I14" s="30" t="str">
        <f>IF(L11="","",1/L11)</f>
        <v/>
      </c>
      <c r="J14" s="30" t="str">
        <f>IF(L12="","",1/L12)</f>
        <v/>
      </c>
      <c r="K14" s="30" t="str">
        <f>IF(L13="","",1/L13)</f>
        <v/>
      </c>
      <c r="L14" s="39">
        <v>1</v>
      </c>
    </row>
    <row r="15" spans="1:12" ht="13.5" thickBot="1">
      <c r="A15" s="23">
        <v>5</v>
      </c>
      <c r="B15" s="24" t="s">
        <v>38</v>
      </c>
      <c r="C15" s="30">
        <f t="shared" ref="C15:L15" si="0">IF(C5="","",SUM(C5:C14))</f>
        <v>3.5833333333333335</v>
      </c>
      <c r="D15" s="30">
        <f t="shared" si="0"/>
        <v>17</v>
      </c>
      <c r="E15" s="30">
        <f t="shared" si="0"/>
        <v>2.8666666666666671</v>
      </c>
      <c r="F15" s="30">
        <f t="shared" si="0"/>
        <v>10.333333333333334</v>
      </c>
      <c r="G15" s="30">
        <f t="shared" si="0"/>
        <v>5.583333333333333</v>
      </c>
      <c r="H15" s="30" t="str">
        <f t="shared" si="0"/>
        <v/>
      </c>
      <c r="I15" s="30" t="str">
        <f t="shared" si="0"/>
        <v/>
      </c>
      <c r="J15" s="30" t="str">
        <f t="shared" si="0"/>
        <v/>
      </c>
      <c r="K15" s="30" t="str">
        <f t="shared" si="0"/>
        <v/>
      </c>
      <c r="L15" s="33" t="str">
        <f t="shared" si="0"/>
        <v/>
      </c>
    </row>
    <row r="16" spans="1:12" ht="13.5" thickBo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9"/>
    </row>
    <row r="17" spans="1:14" ht="17.25" thickTop="1" thickBot="1">
      <c r="B17" s="35" t="s">
        <v>39</v>
      </c>
    </row>
    <row r="18" spans="1:14" ht="14.25" thickTop="1" thickBot="1">
      <c r="A18" s="19"/>
      <c r="B18" s="21"/>
      <c r="C18" s="21" t="str">
        <f t="shared" ref="C18:L18" si="1">C4</f>
        <v>A</v>
      </c>
      <c r="D18" s="21" t="str">
        <f t="shared" si="1"/>
        <v>B</v>
      </c>
      <c r="E18" s="21" t="str">
        <f t="shared" si="1"/>
        <v>C</v>
      </c>
      <c r="F18" s="21" t="str">
        <f t="shared" si="1"/>
        <v>D</v>
      </c>
      <c r="G18" s="21" t="str">
        <f t="shared" si="1"/>
        <v>E</v>
      </c>
      <c r="H18" s="21" t="str">
        <f t="shared" si="1"/>
        <v/>
      </c>
      <c r="I18" s="21" t="str">
        <f t="shared" si="1"/>
        <v/>
      </c>
      <c r="J18" s="21" t="str">
        <f t="shared" si="1"/>
        <v/>
      </c>
      <c r="K18" s="21" t="str">
        <f t="shared" si="1"/>
        <v/>
      </c>
      <c r="L18" s="21" t="str">
        <f t="shared" si="1"/>
        <v/>
      </c>
      <c r="M18" s="22" t="s">
        <v>40</v>
      </c>
    </row>
    <row r="19" spans="1:14" ht="13.5" thickBot="1">
      <c r="A19" s="23">
        <v>1</v>
      </c>
      <c r="B19" s="24" t="str">
        <f t="shared" ref="B19:B28" si="2">IF(B5="","",B5)</f>
        <v>A</v>
      </c>
      <c r="C19" s="30">
        <f t="shared" ref="C19:C28" si="3">IF(C5="","",C5/$C$15)</f>
        <v>0.27906976744186046</v>
      </c>
      <c r="D19" s="30">
        <f>IF(D5="","",D5/D$15)</f>
        <v>0.23529411764705882</v>
      </c>
      <c r="E19" s="30">
        <f>IF(E5="","",$E5/E$15)</f>
        <v>0.34883720930232553</v>
      </c>
      <c r="F19" s="30">
        <f>IF(F5="","",$F5/F$15)</f>
        <v>0.29032258064516125</v>
      </c>
      <c r="G19" s="30">
        <f>IF(G5="","",$G5/G$15)</f>
        <v>0.17910447761194032</v>
      </c>
      <c r="H19" s="30" t="str">
        <f>IF(H5="","",$H5/H$15)</f>
        <v/>
      </c>
      <c r="I19" s="30" t="str">
        <f t="shared" ref="I19:I24" si="4">IF(I5="","",$I5/I$15)</f>
        <v/>
      </c>
      <c r="J19" s="30" t="str">
        <f t="shared" ref="J19:J25" si="5">IF(J5="","",$J5/J$15)</f>
        <v/>
      </c>
      <c r="K19" s="30" t="str">
        <f t="shared" ref="K19:K26" si="6">IF(K5="","",$K5/K$15)</f>
        <v/>
      </c>
      <c r="L19" s="30" t="str">
        <f t="shared" ref="L19:L27" si="7">IF(L5="","",$L5/L$15)</f>
        <v/>
      </c>
      <c r="M19" s="31">
        <f>IF(C19="","",(SUM(C19:L19)/$N$44))</f>
        <v>0.26652563052966932</v>
      </c>
    </row>
    <row r="20" spans="1:14" ht="13.5" thickBot="1">
      <c r="A20" s="23">
        <v>2</v>
      </c>
      <c r="B20" s="24" t="str">
        <f t="shared" si="2"/>
        <v>B</v>
      </c>
      <c r="C20" s="30">
        <f t="shared" si="3"/>
        <v>6.9767441860465115E-2</v>
      </c>
      <c r="D20" s="30">
        <f>IF(D5="","",D6/$D$15)</f>
        <v>5.8823529411764705E-2</v>
      </c>
      <c r="E20" s="30">
        <f>IF(E6="","",$E6/E$15)</f>
        <v>6.9767441860465115E-2</v>
      </c>
      <c r="F20" s="30">
        <f>IF(F6="","",$F6/F$15)</f>
        <v>3.2258064516129031E-2</v>
      </c>
      <c r="G20" s="30">
        <f>IF(G6="","",$G6/G$15)</f>
        <v>4.4776119402985079E-2</v>
      </c>
      <c r="H20" s="30" t="str">
        <f>IF(H6="","",$H6/H$15)</f>
        <v/>
      </c>
      <c r="I20" s="30" t="str">
        <f t="shared" si="4"/>
        <v/>
      </c>
      <c r="J20" s="30" t="str">
        <f t="shared" si="5"/>
        <v/>
      </c>
      <c r="K20" s="30" t="str">
        <f t="shared" si="6"/>
        <v/>
      </c>
      <c r="L20" s="30" t="str">
        <f t="shared" si="7"/>
        <v/>
      </c>
      <c r="M20" s="31">
        <f t="shared" ref="M20:M28" si="8">IF(C20="","",(SUM(C20:L20)/$N$44))</f>
        <v>5.5078519410361806E-2</v>
      </c>
    </row>
    <row r="21" spans="1:14" ht="13.5" thickBot="1">
      <c r="A21" s="23">
        <v>3</v>
      </c>
      <c r="B21" s="24" t="str">
        <f t="shared" si="2"/>
        <v>C</v>
      </c>
      <c r="C21" s="30">
        <f t="shared" si="3"/>
        <v>0.27906976744186046</v>
      </c>
      <c r="D21" s="30">
        <f t="shared" ref="D21:D28" si="9">IF(D7="","",D7/$D$15)</f>
        <v>0.29411764705882354</v>
      </c>
      <c r="E21" s="30">
        <f>IF(E5="","",$E7/E$15)</f>
        <v>0.34883720930232553</v>
      </c>
      <c r="F21" s="30">
        <f>IF(F7="","",$F7/F$15)</f>
        <v>0.29032258064516125</v>
      </c>
      <c r="G21" s="30">
        <f>IF(G7="","",$G7/G$15)</f>
        <v>0.53731343283582089</v>
      </c>
      <c r="H21" s="30" t="str">
        <f>IF(H7="","",$H7/H$15)</f>
        <v/>
      </c>
      <c r="I21" s="30" t="str">
        <f t="shared" si="4"/>
        <v/>
      </c>
      <c r="J21" s="30" t="str">
        <f t="shared" si="5"/>
        <v/>
      </c>
      <c r="K21" s="30" t="str">
        <f t="shared" si="6"/>
        <v/>
      </c>
      <c r="L21" s="30" t="str">
        <f t="shared" si="7"/>
        <v/>
      </c>
      <c r="M21" s="31">
        <f t="shared" si="8"/>
        <v>0.3499321274567983</v>
      </c>
    </row>
    <row r="22" spans="1:14" ht="13.5" thickBot="1">
      <c r="A22" s="23">
        <v>4</v>
      </c>
      <c r="B22" s="24" t="str">
        <f t="shared" si="2"/>
        <v>D</v>
      </c>
      <c r="C22" s="30">
        <f t="shared" si="3"/>
        <v>9.3023255813953473E-2</v>
      </c>
      <c r="D22" s="30">
        <f t="shared" si="9"/>
        <v>0.17647058823529413</v>
      </c>
      <c r="E22" s="30">
        <f t="shared" ref="E22:E28" si="10">IF(E8="","",$E8/E$15)</f>
        <v>0.11627906976744183</v>
      </c>
      <c r="F22" s="30">
        <f>IF(F5="","",$F8/F$15)</f>
        <v>9.6774193548387094E-2</v>
      </c>
      <c r="G22" s="30">
        <f>IF(G8="","",$G8/G$15)</f>
        <v>5.9701492537313432E-2</v>
      </c>
      <c r="H22" s="30" t="str">
        <f>IF(H8="","",$H8/H$15)</f>
        <v/>
      </c>
      <c r="I22" s="30" t="str">
        <f t="shared" si="4"/>
        <v/>
      </c>
      <c r="J22" s="30" t="str">
        <f t="shared" si="5"/>
        <v/>
      </c>
      <c r="K22" s="30" t="str">
        <f t="shared" si="6"/>
        <v/>
      </c>
      <c r="L22" s="30" t="str">
        <f t="shared" si="7"/>
        <v/>
      </c>
      <c r="M22" s="31">
        <f t="shared" si="8"/>
        <v>0.10844971998047799</v>
      </c>
    </row>
    <row r="23" spans="1:14" ht="13.5" thickBot="1">
      <c r="A23" s="23">
        <v>5</v>
      </c>
      <c r="B23" s="24" t="str">
        <f t="shared" si="2"/>
        <v>E</v>
      </c>
      <c r="C23" s="30">
        <f t="shared" si="3"/>
        <v>0.27906976744186046</v>
      </c>
      <c r="D23" s="30">
        <f t="shared" si="9"/>
        <v>0.23529411764705882</v>
      </c>
      <c r="E23" s="30">
        <f t="shared" si="10"/>
        <v>0.11627906976744183</v>
      </c>
      <c r="F23" s="30">
        <f t="shared" ref="F23:F28" si="11">IF(F9="","",$F9/F$15)</f>
        <v>0.29032258064516125</v>
      </c>
      <c r="G23" s="30">
        <f>IF(G5="","",$G9/G$15)</f>
        <v>0.17910447761194032</v>
      </c>
      <c r="H23" s="30" t="str">
        <f>IF(H9="","",$H9/H$15)</f>
        <v/>
      </c>
      <c r="I23" s="30" t="str">
        <f t="shared" si="4"/>
        <v/>
      </c>
      <c r="J23" s="30" t="str">
        <f t="shared" si="5"/>
        <v/>
      </c>
      <c r="K23" s="30" t="str">
        <f t="shared" si="6"/>
        <v/>
      </c>
      <c r="L23" s="30" t="str">
        <f t="shared" si="7"/>
        <v/>
      </c>
      <c r="M23" s="31">
        <f t="shared" si="8"/>
        <v>0.22001400262269252</v>
      </c>
    </row>
    <row r="24" spans="1:14" ht="13.5" thickBot="1">
      <c r="A24" s="23">
        <v>6</v>
      </c>
      <c r="B24" s="24" t="str">
        <f t="shared" si="2"/>
        <v/>
      </c>
      <c r="C24" s="30" t="str">
        <f t="shared" si="3"/>
        <v/>
      </c>
      <c r="D24" s="30" t="str">
        <f t="shared" si="9"/>
        <v/>
      </c>
      <c r="E24" s="30" t="str">
        <f t="shared" si="10"/>
        <v/>
      </c>
      <c r="F24" s="30" t="str">
        <f t="shared" si="11"/>
        <v/>
      </c>
      <c r="G24" s="30" t="str">
        <f>IF(G10="","",$G10/G$15)</f>
        <v/>
      </c>
      <c r="H24" s="30" t="str">
        <f>IF(H5="","",$H10/H$15)</f>
        <v/>
      </c>
      <c r="I24" s="30" t="str">
        <f t="shared" si="4"/>
        <v/>
      </c>
      <c r="J24" s="30" t="str">
        <f t="shared" si="5"/>
        <v/>
      </c>
      <c r="K24" s="30" t="str">
        <f t="shared" si="6"/>
        <v/>
      </c>
      <c r="L24" s="30" t="str">
        <f t="shared" si="7"/>
        <v/>
      </c>
      <c r="M24" s="31" t="str">
        <f t="shared" si="8"/>
        <v/>
      </c>
    </row>
    <row r="25" spans="1:14" ht="13.5" thickBot="1">
      <c r="A25" s="23">
        <v>7</v>
      </c>
      <c r="B25" s="24" t="str">
        <f t="shared" si="2"/>
        <v/>
      </c>
      <c r="C25" s="30" t="str">
        <f t="shared" si="3"/>
        <v/>
      </c>
      <c r="D25" s="30" t="str">
        <f t="shared" si="9"/>
        <v/>
      </c>
      <c r="E25" s="30" t="str">
        <f t="shared" si="10"/>
        <v/>
      </c>
      <c r="F25" s="30" t="str">
        <f t="shared" si="11"/>
        <v/>
      </c>
      <c r="G25" s="30" t="str">
        <f>IF(G11="","",$G11/G$15)</f>
        <v/>
      </c>
      <c r="H25" s="30" t="str">
        <f>IF(H11="","",$H11/H$15)</f>
        <v/>
      </c>
      <c r="I25" s="30" t="str">
        <f>IF(I5="","",$I11/I$15)</f>
        <v/>
      </c>
      <c r="J25" s="30" t="str">
        <f t="shared" si="5"/>
        <v/>
      </c>
      <c r="K25" s="30" t="str">
        <f t="shared" si="6"/>
        <v/>
      </c>
      <c r="L25" s="30" t="str">
        <f t="shared" si="7"/>
        <v/>
      </c>
      <c r="M25" s="31" t="str">
        <f t="shared" si="8"/>
        <v/>
      </c>
    </row>
    <row r="26" spans="1:14" ht="13.5" thickBot="1">
      <c r="A26" s="23">
        <v>8</v>
      </c>
      <c r="B26" s="24" t="str">
        <f t="shared" si="2"/>
        <v/>
      </c>
      <c r="C26" s="30" t="str">
        <f t="shared" si="3"/>
        <v/>
      </c>
      <c r="D26" s="30" t="str">
        <f t="shared" si="9"/>
        <v/>
      </c>
      <c r="E26" s="30" t="str">
        <f t="shared" si="10"/>
        <v/>
      </c>
      <c r="F26" s="30" t="str">
        <f t="shared" si="11"/>
        <v/>
      </c>
      <c r="G26" s="30" t="str">
        <f>IF(G12="","",$G12/G$15)</f>
        <v/>
      </c>
      <c r="H26" s="30" t="str">
        <f>IF(H12="","",$H12/H$15)</f>
        <v/>
      </c>
      <c r="I26" s="30" t="str">
        <f>IF(I12="","",$I12/I$15)</f>
        <v/>
      </c>
      <c r="J26" s="30" t="str">
        <f>IF(J5="","",$J12/J$15)</f>
        <v/>
      </c>
      <c r="K26" s="30" t="str">
        <f t="shared" si="6"/>
        <v/>
      </c>
      <c r="L26" s="30" t="str">
        <f t="shared" si="7"/>
        <v/>
      </c>
      <c r="M26" s="31" t="str">
        <f t="shared" si="8"/>
        <v/>
      </c>
    </row>
    <row r="27" spans="1:14" ht="13.5" thickBot="1">
      <c r="A27" s="23">
        <v>9</v>
      </c>
      <c r="B27" s="24" t="str">
        <f t="shared" si="2"/>
        <v/>
      </c>
      <c r="C27" s="30" t="str">
        <f t="shared" si="3"/>
        <v/>
      </c>
      <c r="D27" s="30" t="str">
        <f t="shared" si="9"/>
        <v/>
      </c>
      <c r="E27" s="30" t="str">
        <f t="shared" si="10"/>
        <v/>
      </c>
      <c r="F27" s="30" t="str">
        <f t="shared" si="11"/>
        <v/>
      </c>
      <c r="G27" s="30" t="str">
        <f>IF(G13="","",$G13/G$15)</f>
        <v/>
      </c>
      <c r="H27" s="30" t="str">
        <f>IF(H13="","",$H13/H$15)</f>
        <v/>
      </c>
      <c r="I27" s="30" t="str">
        <f>IF(I13="","",$I13/I$15)</f>
        <v/>
      </c>
      <c r="J27" s="30" t="str">
        <f>IF(J13="","",$J13/J$15)</f>
        <v/>
      </c>
      <c r="K27" s="30" t="str">
        <f>IF(K5="","",$K13/K$15)</f>
        <v/>
      </c>
      <c r="L27" s="30" t="str">
        <f t="shared" si="7"/>
        <v/>
      </c>
      <c r="M27" s="31" t="str">
        <f t="shared" si="8"/>
        <v/>
      </c>
    </row>
    <row r="28" spans="1:14" ht="13.5" thickBot="1">
      <c r="A28" s="27">
        <v>10</v>
      </c>
      <c r="B28" s="28" t="str">
        <f t="shared" si="2"/>
        <v/>
      </c>
      <c r="C28" s="32" t="str">
        <f t="shared" si="3"/>
        <v/>
      </c>
      <c r="D28" s="32" t="str">
        <f t="shared" si="9"/>
        <v/>
      </c>
      <c r="E28" s="32" t="str">
        <f t="shared" si="10"/>
        <v/>
      </c>
      <c r="F28" s="32" t="str">
        <f t="shared" si="11"/>
        <v/>
      </c>
      <c r="G28" s="32" t="str">
        <f>IF(G14="","",$G14/G$15)</f>
        <v/>
      </c>
      <c r="H28" s="32" t="str">
        <f>IF(H14="","",$H14/H$15)</f>
        <v/>
      </c>
      <c r="I28" s="32" t="str">
        <f>IF(I14="","",$I14/I$15)</f>
        <v/>
      </c>
      <c r="J28" s="32" t="str">
        <f>IF(J14="","",$J14/J$15)</f>
        <v/>
      </c>
      <c r="K28" s="32" t="str">
        <f>IF(K14="","",$K14/K$15)</f>
        <v/>
      </c>
      <c r="L28" s="32" t="str">
        <f>IF(L5="","",$L14/L$15)</f>
        <v/>
      </c>
      <c r="M28" s="31" t="str">
        <f t="shared" si="8"/>
        <v/>
      </c>
    </row>
    <row r="29" spans="1:14" ht="13.5" thickTop="1">
      <c r="C29" s="1"/>
      <c r="D29" s="1"/>
      <c r="E29" s="1"/>
      <c r="F29" s="1"/>
      <c r="G29" s="1"/>
      <c r="H29" s="1"/>
      <c r="I29" s="1"/>
      <c r="J29" s="1"/>
      <c r="K29" s="1"/>
      <c r="L29" s="1"/>
      <c r="M29" s="18"/>
    </row>
    <row r="30" spans="1:14">
      <c r="M30" s="18"/>
    </row>
    <row r="31" spans="1:14" ht="16.5" thickBot="1">
      <c r="B31" s="35" t="s">
        <v>41</v>
      </c>
    </row>
    <row r="32" spans="1:14" ht="14.25" thickTop="1" thickBot="1">
      <c r="A32" s="19"/>
      <c r="B32" s="21"/>
      <c r="C32" s="21" t="str">
        <f>C18</f>
        <v>A</v>
      </c>
      <c r="D32" s="21" t="str">
        <f t="shared" ref="D32:L32" si="12">D18</f>
        <v>B</v>
      </c>
      <c r="E32" s="21" t="str">
        <f t="shared" si="12"/>
        <v>C</v>
      </c>
      <c r="F32" s="21" t="str">
        <f t="shared" si="12"/>
        <v>D</v>
      </c>
      <c r="G32" s="21" t="str">
        <f t="shared" si="12"/>
        <v>E</v>
      </c>
      <c r="H32" s="21" t="str">
        <f t="shared" si="12"/>
        <v/>
      </c>
      <c r="I32" s="21" t="str">
        <f t="shared" si="12"/>
        <v/>
      </c>
      <c r="J32" s="21" t="str">
        <f t="shared" si="12"/>
        <v/>
      </c>
      <c r="K32" s="21" t="str">
        <f t="shared" si="12"/>
        <v/>
      </c>
      <c r="L32" s="21" t="str">
        <f t="shared" si="12"/>
        <v/>
      </c>
      <c r="M32" s="21" t="s">
        <v>42</v>
      </c>
      <c r="N32" s="22" t="s">
        <v>43</v>
      </c>
    </row>
    <row r="33" spans="1:16" ht="13.5" thickBot="1">
      <c r="A33" s="23">
        <v>1</v>
      </c>
      <c r="B33" s="24" t="str">
        <f>B19</f>
        <v>A</v>
      </c>
      <c r="C33" s="30">
        <f t="shared" ref="C33:C42" si="13">IF(C5="","",C5*$M$19)</f>
        <v>0.26652563052966932</v>
      </c>
      <c r="D33" s="30">
        <f>IF(D5="","",D5*$M$20)</f>
        <v>0.22031407764144723</v>
      </c>
      <c r="E33" s="30">
        <f>IF(E5="","",E5*$M$21)</f>
        <v>0.3499321274567983</v>
      </c>
      <c r="F33" s="30">
        <f>IF(F5="","",F5*$M$22)</f>
        <v>0.32534915994143399</v>
      </c>
      <c r="G33" s="30">
        <f>IF(G5="","",G5*$M$23)</f>
        <v>0.22001400262269252</v>
      </c>
      <c r="H33" s="30" t="str">
        <f>IF(H5="","",H5*$M$24)</f>
        <v/>
      </c>
      <c r="I33" s="30" t="str">
        <f t="shared" ref="I33:I38" si="14">IF(I5="","",I5*$M$25)</f>
        <v/>
      </c>
      <c r="J33" s="30" t="str">
        <f>IF(J5="","",J5*$M26)</f>
        <v/>
      </c>
      <c r="K33" s="30" t="str">
        <f>IF(K5="","",K5*$M27)</f>
        <v/>
      </c>
      <c r="L33" s="30" t="str">
        <f>IF(L5="","",L5*$M28)</f>
        <v/>
      </c>
      <c r="M33" s="30">
        <f>IF(C33="","",SUM(C33:L33))</f>
        <v>1.3821349981920412</v>
      </c>
      <c r="N33" s="33">
        <f t="shared" ref="N33:N42" si="15">IF(M33="","",M33/$M19)</f>
        <v>5.1857489106969155</v>
      </c>
      <c r="O33" s="1"/>
    </row>
    <row r="34" spans="1:16" ht="13.5" thickBot="1">
      <c r="A34" s="23">
        <v>2</v>
      </c>
      <c r="B34" s="24" t="str">
        <f t="shared" ref="B34:B42" si="16">B20</f>
        <v>B</v>
      </c>
      <c r="C34" s="30">
        <f t="shared" si="13"/>
        <v>6.663140763241733E-2</v>
      </c>
      <c r="D34" s="30">
        <f>IF(D5="","",D6*$M$20)</f>
        <v>5.5078519410361806E-2</v>
      </c>
      <c r="E34" s="30">
        <f t="shared" ref="E34:E41" si="17">IF(E6="","",E6*$M$21)</f>
        <v>6.9986425491359666E-2</v>
      </c>
      <c r="F34" s="30">
        <f t="shared" ref="F34:F42" si="18">IF(F6="","",F6*$M$22)</f>
        <v>3.6149906660159326E-2</v>
      </c>
      <c r="G34" s="30">
        <f>IF(G6="","",G6*$M$23)</f>
        <v>5.5003500655673131E-2</v>
      </c>
      <c r="H34" s="30" t="str">
        <f t="shared" ref="H34:H42" si="19">IF(H6="","",H6*$M$24)</f>
        <v/>
      </c>
      <c r="I34" s="30" t="str">
        <f t="shared" si="14"/>
        <v/>
      </c>
      <c r="J34" s="30" t="str">
        <f t="shared" ref="J34:J42" si="20">IF(J6="","",J6*$M27)</f>
        <v/>
      </c>
      <c r="K34" s="30" t="str">
        <f t="shared" ref="K34:K42" si="21">IF(K6="","",K6*$M28)</f>
        <v/>
      </c>
      <c r="L34" s="30" t="str">
        <f t="shared" ref="L34:L41" si="22">IF(L6="","",L6*$M29)</f>
        <v/>
      </c>
      <c r="M34" s="30">
        <f>IF(C34="","",SUM(C34:L34))</f>
        <v>0.28284975984997124</v>
      </c>
      <c r="N34" s="33">
        <f t="shared" si="15"/>
        <v>5.1353914897857491</v>
      </c>
      <c r="O34" s="1"/>
      <c r="P34" s="1"/>
    </row>
    <row r="35" spans="1:16" ht="13.5" thickBot="1">
      <c r="A35" s="23">
        <v>3</v>
      </c>
      <c r="B35" s="24" t="str">
        <f t="shared" si="16"/>
        <v>C</v>
      </c>
      <c r="C35" s="30">
        <f t="shared" si="13"/>
        <v>0.26652563052966932</v>
      </c>
      <c r="D35" s="30">
        <f t="shared" ref="D35:D41" si="23">IF(D7="","",D7*$M$20)</f>
        <v>0.27539259705180902</v>
      </c>
      <c r="E35" s="30">
        <f>IF(E5="","",E7*$M$21)</f>
        <v>0.3499321274567983</v>
      </c>
      <c r="F35" s="30">
        <f t="shared" si="18"/>
        <v>0.32534915994143399</v>
      </c>
      <c r="G35" s="30">
        <f>IF(G7="","",G7*$M$23)</f>
        <v>0.66004200786807754</v>
      </c>
      <c r="H35" s="30" t="str">
        <f t="shared" si="19"/>
        <v/>
      </c>
      <c r="I35" s="30" t="str">
        <f t="shared" si="14"/>
        <v/>
      </c>
      <c r="J35" s="30" t="str">
        <f t="shared" si="20"/>
        <v/>
      </c>
      <c r="K35" s="30" t="str">
        <f t="shared" si="21"/>
        <v/>
      </c>
      <c r="L35" s="30" t="str">
        <f t="shared" si="22"/>
        <v/>
      </c>
      <c r="M35" s="30">
        <f>IF(C35="","",SUM(C35:L35))</f>
        <v>1.8772415228477881</v>
      </c>
      <c r="N35" s="33">
        <f t="shared" si="15"/>
        <v>5.3645875172737529</v>
      </c>
      <c r="O35" s="1"/>
    </row>
    <row r="36" spans="1:16" ht="13.5" thickBot="1">
      <c r="A36" s="23">
        <v>4</v>
      </c>
      <c r="B36" s="24" t="str">
        <f t="shared" si="16"/>
        <v>D</v>
      </c>
      <c r="C36" s="30">
        <f t="shared" si="13"/>
        <v>8.8841876843223103E-2</v>
      </c>
      <c r="D36" s="30">
        <f t="shared" si="23"/>
        <v>0.16523555823108543</v>
      </c>
      <c r="E36" s="30">
        <f t="shared" si="17"/>
        <v>0.11664404248559943</v>
      </c>
      <c r="F36" s="30">
        <f>IF(F5="","",F8*$M$22)</f>
        <v>0.10844971998047799</v>
      </c>
      <c r="G36" s="30">
        <f>IF(G8="","",G8*$M$23)</f>
        <v>7.3338000874230841E-2</v>
      </c>
      <c r="H36" s="30" t="str">
        <f t="shared" si="19"/>
        <v/>
      </c>
      <c r="I36" s="30" t="str">
        <f t="shared" si="14"/>
        <v/>
      </c>
      <c r="J36" s="30" t="str">
        <f t="shared" si="20"/>
        <v/>
      </c>
      <c r="K36" s="30" t="str">
        <f t="shared" si="21"/>
        <v/>
      </c>
      <c r="L36" s="30" t="str">
        <f t="shared" si="22"/>
        <v/>
      </c>
      <c r="M36" s="30">
        <f>IF(C36="","",SUM(C36:L36))</f>
        <v>0.55250919841461676</v>
      </c>
      <c r="N36" s="33">
        <f t="shared" si="15"/>
        <v>5.0946115722020657</v>
      </c>
      <c r="O36" s="1"/>
      <c r="P36" s="1"/>
    </row>
    <row r="37" spans="1:16" ht="13.5" thickBot="1">
      <c r="A37" s="23">
        <v>5</v>
      </c>
      <c r="B37" s="24" t="str">
        <f t="shared" si="16"/>
        <v>E</v>
      </c>
      <c r="C37" s="30">
        <f t="shared" si="13"/>
        <v>0.26652563052966932</v>
      </c>
      <c r="D37" s="30">
        <f t="shared" si="23"/>
        <v>0.22031407764144723</v>
      </c>
      <c r="E37" s="30">
        <f t="shared" si="17"/>
        <v>0.11664404248559943</v>
      </c>
      <c r="F37" s="30">
        <f t="shared" si="18"/>
        <v>0.32534915994143399</v>
      </c>
      <c r="G37" s="30">
        <f>IF(G5="","",G9*$M$23)</f>
        <v>0.22001400262269252</v>
      </c>
      <c r="H37" s="30" t="str">
        <f t="shared" si="19"/>
        <v/>
      </c>
      <c r="I37" s="30" t="str">
        <f t="shared" si="14"/>
        <v/>
      </c>
      <c r="J37" s="30" t="str">
        <f t="shared" si="20"/>
        <v/>
      </c>
      <c r="K37" s="30" t="str">
        <f t="shared" si="21"/>
        <v/>
      </c>
      <c r="L37" s="30" t="str">
        <f t="shared" si="22"/>
        <v/>
      </c>
      <c r="M37" s="30">
        <f>IF(C37="","",SUM(C37:L37))</f>
        <v>1.1488469132208425</v>
      </c>
      <c r="N37" s="33">
        <f t="shared" si="15"/>
        <v>5.2216990715405904</v>
      </c>
      <c r="O37" s="1"/>
    </row>
    <row r="38" spans="1:16" ht="13.5" thickBot="1">
      <c r="A38" s="23">
        <v>6</v>
      </c>
      <c r="B38" s="24" t="str">
        <f t="shared" si="16"/>
        <v/>
      </c>
      <c r="C38" s="30" t="str">
        <f t="shared" si="13"/>
        <v/>
      </c>
      <c r="D38" s="30" t="str">
        <f t="shared" si="23"/>
        <v/>
      </c>
      <c r="E38" s="30" t="str">
        <f t="shared" si="17"/>
        <v/>
      </c>
      <c r="F38" s="30" t="str">
        <f t="shared" si="18"/>
        <v/>
      </c>
      <c r="G38" s="30" t="str">
        <f>IF(G10="","",G10*$M$23)</f>
        <v/>
      </c>
      <c r="H38" s="30" t="str">
        <f>IF(H5="","",H10*$M$24)</f>
        <v/>
      </c>
      <c r="I38" s="30" t="str">
        <f t="shared" si="14"/>
        <v/>
      </c>
      <c r="J38" s="30" t="str">
        <f t="shared" si="20"/>
        <v/>
      </c>
      <c r="K38" s="30" t="str">
        <f t="shared" si="21"/>
        <v/>
      </c>
      <c r="L38" s="30" t="str">
        <f t="shared" si="22"/>
        <v/>
      </c>
      <c r="M38" s="30" t="str">
        <f>IF(C38="","",SUM(C38:F38))</f>
        <v/>
      </c>
      <c r="N38" s="33" t="str">
        <f t="shared" si="15"/>
        <v/>
      </c>
      <c r="O38" s="1"/>
    </row>
    <row r="39" spans="1:16" ht="13.5" thickBot="1">
      <c r="A39" s="23">
        <v>7</v>
      </c>
      <c r="B39" s="24" t="str">
        <f t="shared" si="16"/>
        <v/>
      </c>
      <c r="C39" s="30" t="str">
        <f t="shared" si="13"/>
        <v/>
      </c>
      <c r="D39" s="30" t="str">
        <f t="shared" si="23"/>
        <v/>
      </c>
      <c r="E39" s="30" t="str">
        <f t="shared" si="17"/>
        <v/>
      </c>
      <c r="F39" s="30" t="str">
        <f t="shared" si="18"/>
        <v/>
      </c>
      <c r="G39" s="30" t="str">
        <f>IF(G11="","",G11*$M$23)</f>
        <v/>
      </c>
      <c r="H39" s="30" t="str">
        <f t="shared" si="19"/>
        <v/>
      </c>
      <c r="I39" s="30" t="str">
        <f>IF(I5="","",I11*$M$25)</f>
        <v/>
      </c>
      <c r="J39" s="30" t="str">
        <f t="shared" si="20"/>
        <v/>
      </c>
      <c r="K39" s="30" t="str">
        <f t="shared" si="21"/>
        <v/>
      </c>
      <c r="L39" s="30" t="str">
        <f t="shared" si="22"/>
        <v/>
      </c>
      <c r="M39" s="30" t="str">
        <f>IF(C39="","",SUM(C39:F39))</f>
        <v/>
      </c>
      <c r="N39" s="33" t="str">
        <f t="shared" si="15"/>
        <v/>
      </c>
      <c r="O39" s="1"/>
    </row>
    <row r="40" spans="1:16" ht="13.5" thickBot="1">
      <c r="A40" s="23">
        <v>8</v>
      </c>
      <c r="B40" s="24" t="str">
        <f t="shared" si="16"/>
        <v/>
      </c>
      <c r="C40" s="30" t="str">
        <f t="shared" si="13"/>
        <v/>
      </c>
      <c r="D40" s="30" t="str">
        <f t="shared" si="23"/>
        <v/>
      </c>
      <c r="E40" s="30" t="str">
        <f t="shared" si="17"/>
        <v/>
      </c>
      <c r="F40" s="30" t="str">
        <f t="shared" si="18"/>
        <v/>
      </c>
      <c r="G40" s="30" t="str">
        <f>IF(G12="","",G12*$M$23)</f>
        <v/>
      </c>
      <c r="H40" s="30" t="str">
        <f t="shared" si="19"/>
        <v/>
      </c>
      <c r="I40" s="30" t="str">
        <f>IF(I12="","",I12*$M$25)</f>
        <v/>
      </c>
      <c r="J40" s="30" t="str">
        <f>IF(J5="","",J12*$M33)</f>
        <v/>
      </c>
      <c r="K40" s="30" t="str">
        <f t="shared" si="21"/>
        <v/>
      </c>
      <c r="L40" s="30" t="str">
        <f t="shared" si="22"/>
        <v/>
      </c>
      <c r="M40" s="30" t="str">
        <f>IF(C40="","",SUM(C40:F40))</f>
        <v/>
      </c>
      <c r="N40" s="33" t="str">
        <f t="shared" si="15"/>
        <v/>
      </c>
      <c r="O40" s="1"/>
    </row>
    <row r="41" spans="1:16" ht="13.5" thickBot="1">
      <c r="A41" s="23">
        <v>9</v>
      </c>
      <c r="B41" s="24" t="str">
        <f t="shared" si="16"/>
        <v/>
      </c>
      <c r="C41" s="30" t="str">
        <f t="shared" si="13"/>
        <v/>
      </c>
      <c r="D41" s="30" t="str">
        <f t="shared" si="23"/>
        <v/>
      </c>
      <c r="E41" s="30" t="str">
        <f t="shared" si="17"/>
        <v/>
      </c>
      <c r="F41" s="30" t="str">
        <f t="shared" si="18"/>
        <v/>
      </c>
      <c r="G41" s="30" t="str">
        <f>IF(G13="","",G13*$M$23)</f>
        <v/>
      </c>
      <c r="H41" s="30" t="str">
        <f t="shared" si="19"/>
        <v/>
      </c>
      <c r="I41" s="30" t="str">
        <f>IF(I13="","",I13*$M$25)</f>
        <v/>
      </c>
      <c r="J41" s="30" t="str">
        <f t="shared" si="20"/>
        <v/>
      </c>
      <c r="K41" s="30" t="str">
        <f>IF(K5="","",K13*$M35)</f>
        <v/>
      </c>
      <c r="L41" s="30" t="str">
        <f t="shared" si="22"/>
        <v/>
      </c>
      <c r="M41" s="30" t="str">
        <f>IF(C41="","",SUM(C41:F41))</f>
        <v/>
      </c>
      <c r="N41" s="33" t="str">
        <f t="shared" si="15"/>
        <v/>
      </c>
      <c r="O41" s="1"/>
    </row>
    <row r="42" spans="1:16" ht="13.5" thickBot="1">
      <c r="A42" s="27">
        <v>10</v>
      </c>
      <c r="B42" s="24" t="str">
        <f t="shared" si="16"/>
        <v/>
      </c>
      <c r="C42" s="30" t="str">
        <f t="shared" si="13"/>
        <v/>
      </c>
      <c r="D42" s="30" t="str">
        <f>IF(D14="","",D14*$M$19)</f>
        <v/>
      </c>
      <c r="E42" s="30" t="str">
        <f>IF(E14="","",E14*$M$19)</f>
        <v/>
      </c>
      <c r="F42" s="30" t="str">
        <f t="shared" si="18"/>
        <v/>
      </c>
      <c r="G42" s="30" t="str">
        <f>IF(G14="","",G14*$M$19)</f>
        <v/>
      </c>
      <c r="H42" s="30" t="str">
        <f t="shared" si="19"/>
        <v/>
      </c>
      <c r="I42" s="30" t="str">
        <f>IF(I14="","",I14*$M$25)</f>
        <v/>
      </c>
      <c r="J42" s="30" t="str">
        <f t="shared" si="20"/>
        <v/>
      </c>
      <c r="K42" s="30" t="str">
        <f t="shared" si="21"/>
        <v/>
      </c>
      <c r="L42" s="30" t="str">
        <f>IF(L5="","",L14*$M37)</f>
        <v/>
      </c>
      <c r="M42" s="30" t="str">
        <f>IF(C42="","",SUM(C42:F42))</f>
        <v/>
      </c>
      <c r="N42" s="33" t="str">
        <f t="shared" si="15"/>
        <v/>
      </c>
      <c r="O42" s="1"/>
    </row>
    <row r="43" spans="1:16" ht="13.5" thickTop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>
      <c r="C44" s="1"/>
      <c r="D44" s="1"/>
      <c r="E44" s="1"/>
      <c r="F44" s="1"/>
      <c r="G44" s="1"/>
      <c r="H44" s="1"/>
      <c r="I44" s="1"/>
      <c r="J44" s="1"/>
      <c r="K44" s="1"/>
      <c r="L44" s="1"/>
      <c r="M44" s="1" t="s">
        <v>44</v>
      </c>
      <c r="N44" s="1">
        <f>COUNTA(B5:B14)</f>
        <v>5</v>
      </c>
      <c r="O44" s="1"/>
    </row>
    <row r="45" spans="1:16">
      <c r="C45" s="1"/>
      <c r="M45" s="43" t="s">
        <v>45</v>
      </c>
      <c r="N45" s="2">
        <f>(SUM(N33:N42))/(COUNT(N33:N42))</f>
        <v>5.2004077122998158</v>
      </c>
    </row>
    <row r="46" spans="1:16">
      <c r="M46" t="s">
        <v>46</v>
      </c>
      <c r="N46" s="2">
        <f>(N45-N44)/(N44-1)</f>
        <v>5.010192807495395E-2</v>
      </c>
    </row>
    <row r="47" spans="1:16">
      <c r="M47" s="4" t="s">
        <v>47</v>
      </c>
      <c r="N47" s="10">
        <f>N46/N48</f>
        <v>4.4733864352637452E-2</v>
      </c>
    </row>
    <row r="48" spans="1:16">
      <c r="G48" s="4"/>
      <c r="H48" s="5"/>
      <c r="M48" t="s">
        <v>48</v>
      </c>
      <c r="N48">
        <f>IF(N44=B53,C53,IF(N44=B54,C54,IF(N44=B55,C55,IF(N44=B56,C56,IF(N44=B57,C57,IF(N44=B58,C58,IF(N44=B59,C59,IF(N44=B60,C60,C61))))))))</f>
        <v>1.1200000000000001</v>
      </c>
    </row>
    <row r="49" spans="2:8">
      <c r="G49" s="4"/>
      <c r="H49" s="5"/>
    </row>
    <row r="50" spans="2:8">
      <c r="B50" t="s">
        <v>49</v>
      </c>
    </row>
    <row r="51" spans="2:8">
      <c r="B51" s="3" t="s">
        <v>50</v>
      </c>
      <c r="C51" t="s">
        <v>51</v>
      </c>
    </row>
    <row r="52" spans="2:8">
      <c r="B52">
        <v>1</v>
      </c>
      <c r="C52">
        <v>0</v>
      </c>
      <c r="D52">
        <v>1</v>
      </c>
    </row>
    <row r="53" spans="2:8">
      <c r="B53">
        <v>2</v>
      </c>
      <c r="C53">
        <v>0</v>
      </c>
      <c r="D53">
        <v>2</v>
      </c>
    </row>
    <row r="54" spans="2:8">
      <c r="B54">
        <v>3</v>
      </c>
      <c r="C54">
        <v>0.57999999999999996</v>
      </c>
      <c r="D54">
        <v>3</v>
      </c>
    </row>
    <row r="55" spans="2:8">
      <c r="B55">
        <v>4</v>
      </c>
      <c r="C55" s="1">
        <v>0.9</v>
      </c>
      <c r="D55">
        <v>4</v>
      </c>
    </row>
    <row r="56" spans="2:8">
      <c r="B56">
        <v>5</v>
      </c>
      <c r="C56">
        <v>1.1200000000000001</v>
      </c>
      <c r="D56">
        <v>5</v>
      </c>
    </row>
    <row r="57" spans="2:8">
      <c r="B57">
        <v>6</v>
      </c>
      <c r="C57">
        <v>1.24</v>
      </c>
      <c r="D57">
        <v>6</v>
      </c>
    </row>
    <row r="58" spans="2:8">
      <c r="B58">
        <v>7</v>
      </c>
      <c r="C58">
        <v>1.32</v>
      </c>
      <c r="D58">
        <v>7</v>
      </c>
    </row>
    <row r="59" spans="2:8">
      <c r="B59">
        <v>8</v>
      </c>
      <c r="C59">
        <v>1.41</v>
      </c>
      <c r="D59">
        <v>8</v>
      </c>
    </row>
    <row r="60" spans="2:8">
      <c r="B60">
        <v>9</v>
      </c>
      <c r="C60">
        <v>1.45</v>
      </c>
      <c r="D60">
        <v>9</v>
      </c>
    </row>
    <row r="61" spans="2:8">
      <c r="B61">
        <v>10</v>
      </c>
      <c r="C61">
        <v>1.49</v>
      </c>
      <c r="D61">
        <v>10</v>
      </c>
    </row>
  </sheetData>
  <phoneticPr fontId="9" type="noConversion"/>
  <pageMargins left="0.75" right="0.75" top="1" bottom="1" header="0.5" footer="0.5"/>
  <pageSetup scale="72" orientation="landscape" r:id="rId1"/>
  <headerFooter alignWithMargins="0"/>
  <rowBreaks count="1" manualBreakCount="1">
    <brk id="48" max="16383" man="1"/>
  </rowBreaks>
  <colBreaks count="1" manualBreakCount="1">
    <brk id="14" max="1048575" man="1"/>
  </colBreaks>
  <ignoredErrors>
    <ignoredError sqref="E21 G23 F22 H24 I25 J26 K27 F42 D34 E35 F36 G37 H38 I39 J40 K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PCI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Pyzdek</dc:creator>
  <cp:keywords/>
  <dc:description/>
  <cp:lastModifiedBy>X</cp:lastModifiedBy>
  <cp:revision/>
  <dcterms:created xsi:type="dcterms:W3CDTF">2005-01-12T01:04:44Z</dcterms:created>
  <dcterms:modified xsi:type="dcterms:W3CDTF">2023-05-22T20:36:03Z</dcterms:modified>
  <cp:category/>
  <cp:contentStatus/>
</cp:coreProperties>
</file>